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A:\02_予算・決算（補助金等含む）\03_補助金\令和7年度\【国】公立学校情報機器整備事業費補助金\提出物\202503xx_計画修正依頼\"/>
    </mc:Choice>
  </mc:AlternateContent>
  <xr:revisionPtr revIDLastSave="0" documentId="13_ncr:1_{34F168B2-C384-425E-8E22-769A591787ED}" xr6:coauthVersionLast="47" xr6:coauthVersionMax="47" xr10:uidLastSave="{00000000-0000-0000-0000-000000000000}"/>
  <bookViews>
    <workbookView xWindow="690" yWindow="150" windowWidth="13935" windowHeight="15525" tabRatio="682" xr2:uid="{00000000-000D-0000-FFFF-FFFF00000000}"/>
  </bookViews>
  <sheets>
    <sheet name="端末整備・更新計画" sheetId="44" r:id="rId1"/>
    <sheet name="交付申請書添付様式②" sheetId="38" state="hidden" r:id="rId2"/>
    <sheet name="交付申請書添付様式③" sheetId="42" state="hidden" r:id="rId3"/>
    <sheet name="実績報告書添付様式①" sheetId="39" state="hidden" r:id="rId4"/>
    <sheet name="実績報告書添付様式②" sheetId="41" state="hidden" r:id="rId5"/>
    <sheet name="実績報告書添付様式③" sheetId="43" state="hidden" r:id="rId6"/>
  </sheets>
  <definedNames>
    <definedName name="_xlnm.Print_Area" localSheetId="1">交付申請書添付様式②!$A$1:$J$26</definedName>
    <definedName name="_xlnm.Print_Area" localSheetId="2">交付申請書添付様式③!$A$1:$K$28</definedName>
    <definedName name="_xlnm.Print_Area" localSheetId="3">実績報告書添付様式①!$A$1:$H$68</definedName>
    <definedName name="_xlnm.Print_Area" localSheetId="4">実績報告書添付様式②!$A$1:$J$26</definedName>
    <definedName name="_xlnm.Print_Area" localSheetId="5">実績報告書添付様式③!$A$1:$K$28</definedName>
    <definedName name="_xlnm.Print_Area" localSheetId="0">端末整備・更新計画!$A$1:$F$22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4" l="1"/>
  <c r="F4" i="44"/>
  <c r="E4" i="44"/>
  <c r="F6" i="44" l="1"/>
  <c r="E6" i="44"/>
  <c r="D6" i="44"/>
  <c r="C6" i="44"/>
  <c r="B6" i="44"/>
  <c r="B8" i="44"/>
  <c r="F14" i="44"/>
  <c r="E14" i="44"/>
  <c r="D14" i="44"/>
  <c r="C14" i="44"/>
  <c r="B14" i="44"/>
  <c r="F5" i="44" l="1"/>
  <c r="E5" i="44"/>
  <c r="D5" i="44"/>
  <c r="C5" i="44"/>
  <c r="C7" i="44" l="1"/>
  <c r="B16" i="44"/>
  <c r="C16" i="44" s="1"/>
  <c r="D16" i="44" s="1"/>
  <c r="E16" i="44" s="1"/>
  <c r="F16" i="44" s="1"/>
  <c r="F15" i="44"/>
  <c r="F8" i="44" s="1"/>
  <c r="E15" i="44"/>
  <c r="E8" i="44" s="1"/>
  <c r="D15" i="44"/>
  <c r="D8" i="44" s="1"/>
  <c r="C15" i="44"/>
  <c r="F11" i="44"/>
  <c r="E11" i="44"/>
  <c r="D11" i="44"/>
  <c r="C11" i="44"/>
  <c r="B11" i="44"/>
  <c r="B5" i="44"/>
  <c r="E7" i="44" l="1"/>
  <c r="B7" i="44"/>
  <c r="D7" i="44"/>
  <c r="F7" i="44"/>
  <c r="G22" i="43" l="1"/>
  <c r="H21" i="43"/>
  <c r="H20" i="43"/>
  <c r="H19" i="43"/>
  <c r="H18" i="43"/>
  <c r="H17" i="43"/>
  <c r="H16" i="43"/>
  <c r="H15" i="43"/>
  <c r="H14" i="43"/>
  <c r="H13" i="43"/>
  <c r="H12" i="43"/>
  <c r="H11" i="43"/>
  <c r="H10" i="43"/>
  <c r="H9" i="43"/>
  <c r="H8" i="43"/>
  <c r="H7" i="43"/>
  <c r="G22" i="42"/>
  <c r="H13" i="42"/>
  <c r="H14" i="42"/>
  <c r="H15" i="42"/>
  <c r="H16" i="42"/>
  <c r="H17" i="42"/>
  <c r="H18" i="42"/>
  <c r="H19" i="42"/>
  <c r="H20" i="42"/>
  <c r="H21" i="42"/>
  <c r="H8" i="42"/>
  <c r="H9" i="42"/>
  <c r="H10" i="42"/>
  <c r="H11" i="42"/>
  <c r="H12" i="42"/>
  <c r="H7" i="42"/>
  <c r="H22" i="43" l="1"/>
  <c r="I22" i="43" s="1"/>
  <c r="H22" i="42"/>
  <c r="I22" i="42" s="1"/>
  <c r="D20" i="41"/>
  <c r="C20" i="41"/>
  <c r="E19" i="41"/>
  <c r="G19" i="41" s="1"/>
  <c r="H19" i="41" s="1"/>
  <c r="E18" i="41"/>
  <c r="G18" i="41" s="1"/>
  <c r="H18" i="41" s="1"/>
  <c r="E17" i="41"/>
  <c r="G17" i="41" s="1"/>
  <c r="H17" i="41" s="1"/>
  <c r="E16" i="41"/>
  <c r="G16" i="41" s="1"/>
  <c r="H16" i="41" s="1"/>
  <c r="E15" i="41"/>
  <c r="G15" i="41" s="1"/>
  <c r="H15" i="41" s="1"/>
  <c r="E14" i="41"/>
  <c r="E20" i="41" l="1"/>
  <c r="G14" i="41"/>
  <c r="H14" i="41" s="1"/>
  <c r="H20" i="41" s="1"/>
  <c r="I20" i="41" s="1"/>
  <c r="D20" i="38"/>
  <c r="E15" i="38"/>
  <c r="E16" i="38"/>
  <c r="E17" i="38"/>
  <c r="E18" i="38"/>
  <c r="E19" i="38"/>
  <c r="E14" i="38"/>
  <c r="G14" i="38" l="1"/>
  <c r="H14" i="38" s="1"/>
  <c r="G18" i="38"/>
  <c r="H18" i="38" s="1"/>
  <c r="G16" i="38"/>
  <c r="H16" i="38" s="1"/>
  <c r="G19" i="38"/>
  <c r="H19" i="38" s="1"/>
  <c r="G17" i="38"/>
  <c r="H17" i="38" s="1"/>
  <c r="G15" i="38"/>
  <c r="H15" i="38" s="1"/>
  <c r="E20" i="38"/>
  <c r="H46" i="39"/>
  <c r="H30" i="39"/>
  <c r="G30" i="39"/>
  <c r="F30" i="39"/>
  <c r="E30" i="39"/>
  <c r="D30" i="39"/>
  <c r="I28" i="39"/>
  <c r="B7" i="41" s="1"/>
  <c r="D15" i="39"/>
  <c r="E15" i="39" s="1"/>
  <c r="D14" i="39"/>
  <c r="E14" i="39" s="1"/>
  <c r="F14" i="39" s="1"/>
  <c r="H13" i="39"/>
  <c r="G13" i="39"/>
  <c r="F13" i="39"/>
  <c r="E13" i="39"/>
  <c r="D13" i="39"/>
  <c r="D16" i="39" s="1"/>
  <c r="E10" i="39" s="1"/>
  <c r="D10" i="39"/>
  <c r="D9" i="39"/>
  <c r="D8" i="39"/>
  <c r="C20" i="38"/>
  <c r="B7" i="38"/>
  <c r="E8" i="39" l="1"/>
  <c r="H20" i="38"/>
  <c r="I20" i="38" s="1"/>
  <c r="G14" i="39"/>
  <c r="G8" i="39"/>
  <c r="F15" i="39"/>
  <c r="G15" i="39" s="1"/>
  <c r="H15" i="39" s="1"/>
  <c r="F9" i="39"/>
  <c r="E16" i="39"/>
  <c r="F10" i="39" s="1"/>
  <c r="F8" i="39"/>
  <c r="E9" i="39"/>
  <c r="G9" i="39" l="1"/>
  <c r="H14" i="39"/>
  <c r="H16" i="39" s="1"/>
  <c r="H8" i="39"/>
  <c r="G16" i="39"/>
  <c r="H10" i="39" s="1"/>
  <c r="H9" i="39"/>
  <c r="F16" i="39"/>
  <c r="G10" i="39" s="1"/>
</calcChain>
</file>

<file path=xl/sharedStrings.xml><?xml version="1.0" encoding="utf-8"?>
<sst xmlns="http://schemas.openxmlformats.org/spreadsheetml/2006/main" count="360" uniqueCount="252">
  <si>
    <t>学校種</t>
    <rPh sb="0" eb="2">
      <t>ガッコウ</t>
    </rPh>
    <rPh sb="2" eb="3">
      <t>シュ</t>
    </rPh>
    <phoneticPr fontId="2"/>
  </si>
  <si>
    <t>小学校</t>
    <rPh sb="0" eb="3">
      <t>ショウガッコウ</t>
    </rPh>
    <phoneticPr fontId="2"/>
  </si>
  <si>
    <t>中学校</t>
    <rPh sb="0" eb="3">
      <t>チュウガッコウ</t>
    </rPh>
    <phoneticPr fontId="2"/>
  </si>
  <si>
    <t>義務教育学校</t>
    <rPh sb="0" eb="2">
      <t>ギム</t>
    </rPh>
    <rPh sb="2" eb="4">
      <t>キョウイク</t>
    </rPh>
    <rPh sb="4" eb="6">
      <t>ガッコウ</t>
    </rPh>
    <phoneticPr fontId="2"/>
  </si>
  <si>
    <t>①</t>
    <phoneticPr fontId="2"/>
  </si>
  <si>
    <t>※1</t>
    <phoneticPr fontId="2"/>
  </si>
  <si>
    <t>※2</t>
    <phoneticPr fontId="2"/>
  </si>
  <si>
    <t>②</t>
    <phoneticPr fontId="2"/>
  </si>
  <si>
    <t>各年度の上限台数(学習者用端末)</t>
    <rPh sb="0" eb="3">
      <t>カクネンド</t>
    </rPh>
    <rPh sb="4" eb="6">
      <t>ジョウゲン</t>
    </rPh>
    <rPh sb="6" eb="8">
      <t>ダイスウ</t>
    </rPh>
    <rPh sb="9" eb="13">
      <t>ガクシュウシャヨウ</t>
    </rPh>
    <rPh sb="13" eb="15">
      <t>タンマツ</t>
    </rPh>
    <phoneticPr fontId="2"/>
  </si>
  <si>
    <t>③</t>
    <phoneticPr fontId="2"/>
  </si>
  <si>
    <t>各年度の上限台数(予備機)</t>
    <rPh sb="0" eb="3">
      <t>カクネンド</t>
    </rPh>
    <rPh sb="4" eb="6">
      <t>ジョウゲン</t>
    </rPh>
    <rPh sb="6" eb="8">
      <t>ダイスウ</t>
    </rPh>
    <rPh sb="9" eb="11">
      <t>ヨビ</t>
    </rPh>
    <rPh sb="11" eb="12">
      <t>キ</t>
    </rPh>
    <phoneticPr fontId="2"/>
  </si>
  <si>
    <t>④</t>
    <phoneticPr fontId="2"/>
  </si>
  <si>
    <t>各年度の上限台数(総計)</t>
    <rPh sb="0" eb="3">
      <t>カクネンド</t>
    </rPh>
    <rPh sb="4" eb="6">
      <t>ジョウゲン</t>
    </rPh>
    <rPh sb="6" eb="8">
      <t>ダイスウ</t>
    </rPh>
    <rPh sb="9" eb="11">
      <t>ソウケイ</t>
    </rPh>
    <phoneticPr fontId="2"/>
  </si>
  <si>
    <t>各年度の調達台数(学習者用端末)</t>
    <rPh sb="0" eb="3">
      <t>カクネンド</t>
    </rPh>
    <rPh sb="4" eb="6">
      <t>チョウタツ</t>
    </rPh>
    <rPh sb="6" eb="8">
      <t>ダイスウ</t>
    </rPh>
    <rPh sb="9" eb="13">
      <t>ガクシュウシャヨウ</t>
    </rPh>
    <rPh sb="13" eb="15">
      <t>タンマツ</t>
    </rPh>
    <phoneticPr fontId="2"/>
  </si>
  <si>
    <t>各年度の調達台数(予備機)</t>
    <rPh sb="0" eb="3">
      <t>カクネンド</t>
    </rPh>
    <rPh sb="4" eb="6">
      <t>チョウタツ</t>
    </rPh>
    <rPh sb="6" eb="8">
      <t>ダイスウ</t>
    </rPh>
    <rPh sb="9" eb="11">
      <t>ヨビ</t>
    </rPh>
    <rPh sb="11" eb="12">
      <t>キ</t>
    </rPh>
    <phoneticPr fontId="2"/>
  </si>
  <si>
    <t>各年度の調達台数(総計)</t>
    <rPh sb="0" eb="3">
      <t>カクネンド</t>
    </rPh>
    <rPh sb="4" eb="6">
      <t>チョウタツ</t>
    </rPh>
    <rPh sb="6" eb="8">
      <t>ダイスウ</t>
    </rPh>
    <rPh sb="9" eb="11">
      <t>ソウケイ</t>
    </rPh>
    <phoneticPr fontId="2"/>
  </si>
  <si>
    <t>⑤</t>
    <phoneticPr fontId="2"/>
  </si>
  <si>
    <t>⑥</t>
    <phoneticPr fontId="2"/>
  </si>
  <si>
    <t>⑦</t>
    <phoneticPr fontId="2"/>
  </si>
  <si>
    <t>⑧</t>
    <phoneticPr fontId="2"/>
  </si>
  <si>
    <t>⑨</t>
    <phoneticPr fontId="2"/>
  </si>
  <si>
    <t>⑩</t>
    <phoneticPr fontId="2"/>
  </si>
  <si>
    <t>当年度までの調達台数累計(学習者用端末)</t>
    <rPh sb="0" eb="3">
      <t>トウネンド</t>
    </rPh>
    <rPh sb="6" eb="8">
      <t>チョウタツ</t>
    </rPh>
    <rPh sb="8" eb="10">
      <t>ダイスウ</t>
    </rPh>
    <rPh sb="10" eb="12">
      <t>ルイケイ</t>
    </rPh>
    <rPh sb="13" eb="17">
      <t>ガクシュウシャヨウ</t>
    </rPh>
    <rPh sb="17" eb="19">
      <t>タンマツ</t>
    </rPh>
    <phoneticPr fontId="2"/>
  </si>
  <si>
    <t>当年度までの調達台数累計(予備機)</t>
    <rPh sb="0" eb="3">
      <t>トウネンド</t>
    </rPh>
    <rPh sb="6" eb="8">
      <t>チョウタツ</t>
    </rPh>
    <rPh sb="8" eb="10">
      <t>ダイスウ</t>
    </rPh>
    <rPh sb="10" eb="12">
      <t>ルイケイ</t>
    </rPh>
    <rPh sb="13" eb="15">
      <t>ヨビ</t>
    </rPh>
    <rPh sb="15" eb="16">
      <t>キ</t>
    </rPh>
    <phoneticPr fontId="2"/>
  </si>
  <si>
    <t>当年度までの調達台数累計(総計)</t>
    <rPh sb="0" eb="3">
      <t>トウネンド</t>
    </rPh>
    <rPh sb="6" eb="8">
      <t>チョウタツ</t>
    </rPh>
    <rPh sb="8" eb="10">
      <t>ダイスウ</t>
    </rPh>
    <rPh sb="10" eb="12">
      <t>ルイケイ</t>
    </rPh>
    <rPh sb="13" eb="15">
      <t>ソウケイ</t>
    </rPh>
    <phoneticPr fontId="2"/>
  </si>
  <si>
    <t>R6　　　　: R6の①
R7～10：当年度の①－前年度の⑧</t>
    <rPh sb="19" eb="22">
      <t>トウネンド</t>
    </rPh>
    <rPh sb="25" eb="28">
      <t>ゼンネンド</t>
    </rPh>
    <phoneticPr fontId="2"/>
  </si>
  <si>
    <t>R6　　　　: R6の①×1.15
R7～10：当年度の①×1.15－前年度の⑩</t>
    <rPh sb="24" eb="27">
      <t>トウネンド</t>
    </rPh>
    <rPh sb="35" eb="38">
      <t>ゼンネンド</t>
    </rPh>
    <phoneticPr fontId="2"/>
  </si>
  <si>
    <t>※1,2</t>
    <phoneticPr fontId="2"/>
  </si>
  <si>
    <t>当年度の⑤+当年度の⑥</t>
    <rPh sb="0" eb="3">
      <t>トウネンド</t>
    </rPh>
    <rPh sb="6" eb="9">
      <t>トウネンド</t>
    </rPh>
    <phoneticPr fontId="2"/>
  </si>
  <si>
    <t>当年度の⑧+当年度の⑨</t>
    <rPh sb="0" eb="3">
      <t>トウネンド</t>
    </rPh>
    <rPh sb="6" eb="9">
      <t>トウネンド</t>
    </rPh>
    <phoneticPr fontId="2"/>
  </si>
  <si>
    <t>R6　　　　: R6の⑤
R7～10：前年度の⑧+当年度の⑤</t>
    <rPh sb="19" eb="22">
      <t>ゼンネンド</t>
    </rPh>
    <rPh sb="25" eb="28">
      <t>トウネンド</t>
    </rPh>
    <phoneticPr fontId="2"/>
  </si>
  <si>
    <t>R6　　　　: R6の⑥
R7～10：前年度の⑨+当年度の⑥</t>
    <rPh sb="19" eb="22">
      <t>ゼンネンド</t>
    </rPh>
    <rPh sb="25" eb="28">
      <t>トウネンド</t>
    </rPh>
    <phoneticPr fontId="2"/>
  </si>
  <si>
    <t>項目</t>
    <rPh sb="0" eb="2">
      <t>コウモク</t>
    </rPh>
    <phoneticPr fontId="2"/>
  </si>
  <si>
    <t>※3</t>
    <phoneticPr fontId="2"/>
  </si>
  <si>
    <t>※4</t>
    <phoneticPr fontId="2"/>
  </si>
  <si>
    <t>算定式等</t>
    <rPh sb="0" eb="2">
      <t>サンテイ</t>
    </rPh>
    <rPh sb="2" eb="3">
      <t>シキ</t>
    </rPh>
    <rPh sb="3" eb="4">
      <t>トウ</t>
    </rPh>
    <phoneticPr fontId="2"/>
  </si>
  <si>
    <t>【留意事項】</t>
    <rPh sb="1" eb="3">
      <t>リュウイ</t>
    </rPh>
    <rPh sb="3" eb="5">
      <t>ジコウ</t>
    </rPh>
    <phoneticPr fontId="2"/>
  </si>
  <si>
    <t>端末整備更新計画</t>
    <rPh sb="0" eb="2">
      <t>タンマツ</t>
    </rPh>
    <rPh sb="2" eb="4">
      <t>セイビ</t>
    </rPh>
    <rPh sb="4" eb="6">
      <t>コウシン</t>
    </rPh>
    <rPh sb="6" eb="8">
      <t>ケイカク</t>
    </rPh>
    <phoneticPr fontId="2"/>
  </si>
  <si>
    <t>１</t>
    <phoneticPr fontId="2"/>
  </si>
  <si>
    <t>※3,4</t>
    <phoneticPr fontId="2"/>
  </si>
  <si>
    <t>R6　　　　: R6の⑤×0.15
R7～10：(当年度の⑤+前年度の⑧)*0.15－前年度の⑨</t>
    <rPh sb="25" eb="28">
      <t>トウネンド</t>
    </rPh>
    <rPh sb="31" eb="34">
      <t>ゼンネンド</t>
    </rPh>
    <rPh sb="43" eb="46">
      <t>ゼンネンド</t>
    </rPh>
    <phoneticPr fontId="2"/>
  </si>
  <si>
    <t>●</t>
    <phoneticPr fontId="2"/>
  </si>
  <si>
    <t>最低スペック基準の充足状況</t>
    <rPh sb="0" eb="2">
      <t>サイテイ</t>
    </rPh>
    <rPh sb="6" eb="8">
      <t>キジュン</t>
    </rPh>
    <rPh sb="9" eb="11">
      <t>ジュウソク</t>
    </rPh>
    <rPh sb="11" eb="13">
      <t>ジョウキョウ</t>
    </rPh>
    <phoneticPr fontId="2"/>
  </si>
  <si>
    <t>指導者用端末の整備状況</t>
    <rPh sb="0" eb="4">
      <t>シドウシャヨウ</t>
    </rPh>
    <rPh sb="4" eb="6">
      <t>タンマツ</t>
    </rPh>
    <rPh sb="7" eb="9">
      <t>セイビ</t>
    </rPh>
    <rPh sb="9" eb="11">
      <t>ジョウキョウ</t>
    </rPh>
    <phoneticPr fontId="2"/>
  </si>
  <si>
    <t>R6(2024)年度</t>
    <rPh sb="8" eb="10">
      <t>ネンド</t>
    </rPh>
    <phoneticPr fontId="2"/>
  </si>
  <si>
    <t>R7(2025)年度</t>
    <rPh sb="8" eb="10">
      <t>ネンド</t>
    </rPh>
    <phoneticPr fontId="2"/>
  </si>
  <si>
    <t>R8(2026)年度</t>
    <rPh sb="8" eb="10">
      <t>ネンド</t>
    </rPh>
    <phoneticPr fontId="2"/>
  </si>
  <si>
    <t>R9(2027)年度</t>
    <rPh sb="8" eb="10">
      <t>ネンド</t>
    </rPh>
    <phoneticPr fontId="2"/>
  </si>
  <si>
    <t>R10(2028)年度</t>
    <rPh sb="9" eb="11">
      <t>ネンド</t>
    </rPh>
    <phoneticPr fontId="2"/>
  </si>
  <si>
    <t>①</t>
    <phoneticPr fontId="2"/>
  </si>
  <si>
    <t>②</t>
    <phoneticPr fontId="2"/>
  </si>
  <si>
    <t>③</t>
    <phoneticPr fontId="2"/>
  </si>
  <si>
    <t>④</t>
    <phoneticPr fontId="2"/>
  </si>
  <si>
    <t>項目</t>
    <rPh sb="0" eb="2">
      <t>コウモク</t>
    </rPh>
    <phoneticPr fontId="2"/>
  </si>
  <si>
    <t>既交付決定台数</t>
    <rPh sb="0" eb="1">
      <t>スデ</t>
    </rPh>
    <rPh sb="1" eb="3">
      <t>コウフ</t>
    </rPh>
    <rPh sb="3" eb="5">
      <t>ケッテイ</t>
    </rPh>
    <rPh sb="5" eb="7">
      <t>ダイスウ</t>
    </rPh>
    <phoneticPr fontId="2"/>
  </si>
  <si>
    <t>今後の交付申請予定台数</t>
    <rPh sb="0" eb="2">
      <t>コンゴ</t>
    </rPh>
    <rPh sb="3" eb="5">
      <t>コウフ</t>
    </rPh>
    <rPh sb="5" eb="7">
      <t>シンセイ</t>
    </rPh>
    <rPh sb="7" eb="9">
      <t>ヨテイ</t>
    </rPh>
    <rPh sb="9" eb="11">
      <t>ダイスウ</t>
    </rPh>
    <phoneticPr fontId="2"/>
  </si>
  <si>
    <t>記入事項</t>
    <rPh sb="0" eb="2">
      <t>キニュウ</t>
    </rPh>
    <rPh sb="2" eb="4">
      <t>ジコウ</t>
    </rPh>
    <phoneticPr fontId="2"/>
  </si>
  <si>
    <t xml:space="preserve">計 </t>
    <rPh sb="0" eb="1">
      <t>ケイ</t>
    </rPh>
    <phoneticPr fontId="2"/>
  </si>
  <si>
    <r>
      <rPr>
        <u/>
        <sz val="9"/>
        <rFont val="Meiryo UI"/>
        <family val="3"/>
        <charset val="128"/>
      </rPr>
      <t>一般財源(地方財政措置の活用を含む。)のみによって調達する台数があれば、当該台数も含めて回答</t>
    </r>
    <r>
      <rPr>
        <sz val="9"/>
        <rFont val="Meiryo UI"/>
        <family val="3"/>
        <charset val="128"/>
      </rPr>
      <t>すること。</t>
    </r>
    <rPh sb="0" eb="2">
      <t>イッパン</t>
    </rPh>
    <rPh sb="2" eb="4">
      <t>ザイゲン</t>
    </rPh>
    <rPh sb="5" eb="7">
      <t>チホウ</t>
    </rPh>
    <rPh sb="7" eb="9">
      <t>ザイセイ</t>
    </rPh>
    <rPh sb="9" eb="11">
      <t>ソチ</t>
    </rPh>
    <rPh sb="12" eb="14">
      <t>カツヨウ</t>
    </rPh>
    <rPh sb="15" eb="16">
      <t>フク</t>
    </rPh>
    <rPh sb="25" eb="27">
      <t>チョウタツ</t>
    </rPh>
    <rPh sb="29" eb="31">
      <t>ダイスウ</t>
    </rPh>
    <rPh sb="36" eb="38">
      <t>トウガイ</t>
    </rPh>
    <rPh sb="38" eb="40">
      <t>ダイスウ</t>
    </rPh>
    <rPh sb="41" eb="42">
      <t>フク</t>
    </rPh>
    <rPh sb="44" eb="46">
      <t>カイトウ</t>
    </rPh>
    <phoneticPr fontId="2"/>
  </si>
  <si>
    <r>
      <t>端末の調達年度(契約年度)における調達台数について、児童生徒が使用する端末と予備機に分けて記入すること。ただし、</t>
    </r>
    <r>
      <rPr>
        <u/>
        <sz val="9"/>
        <rFont val="Meiryo UI"/>
        <family val="3"/>
        <charset val="128"/>
      </rPr>
      <t>それぞれ②③の上限台数を超えて申請することはできない</t>
    </r>
    <r>
      <rPr>
        <sz val="9"/>
        <rFont val="Meiryo UI"/>
        <family val="3"/>
        <charset val="128"/>
      </rPr>
      <t>。</t>
    </r>
    <rPh sb="0" eb="2">
      <t>タンマツ</t>
    </rPh>
    <rPh sb="3" eb="5">
      <t>チョウタツ</t>
    </rPh>
    <rPh sb="5" eb="7">
      <t>ネンド</t>
    </rPh>
    <rPh sb="8" eb="10">
      <t>ケイヤク</t>
    </rPh>
    <rPh sb="10" eb="12">
      <t>ネンド</t>
    </rPh>
    <rPh sb="17" eb="19">
      <t>チョウタツ</t>
    </rPh>
    <rPh sb="19" eb="21">
      <t>ダイスウ</t>
    </rPh>
    <rPh sb="26" eb="28">
      <t>ジドウ</t>
    </rPh>
    <rPh sb="28" eb="30">
      <t>セイト</t>
    </rPh>
    <rPh sb="31" eb="33">
      <t>シヨウ</t>
    </rPh>
    <rPh sb="35" eb="37">
      <t>タンマツ</t>
    </rPh>
    <rPh sb="38" eb="40">
      <t>ヨビ</t>
    </rPh>
    <rPh sb="40" eb="41">
      <t>キ</t>
    </rPh>
    <rPh sb="42" eb="43">
      <t>ワ</t>
    </rPh>
    <rPh sb="45" eb="47">
      <t>キニュウ</t>
    </rPh>
    <rPh sb="63" eb="65">
      <t>ジョウゲン</t>
    </rPh>
    <rPh sb="65" eb="67">
      <t>ダイスウ</t>
    </rPh>
    <rPh sb="68" eb="69">
      <t>コ</t>
    </rPh>
    <rPh sb="71" eb="73">
      <t>シンセイ</t>
    </rPh>
    <phoneticPr fontId="2"/>
  </si>
  <si>
    <t>今後の交付申請予定台数があれば、交付決定年度別に記入</t>
    <rPh sb="0" eb="2">
      <t>コンゴ</t>
    </rPh>
    <rPh sb="3" eb="5">
      <t>コウフ</t>
    </rPh>
    <rPh sb="5" eb="7">
      <t>シンセイ</t>
    </rPh>
    <rPh sb="7" eb="9">
      <t>ヨテイ</t>
    </rPh>
    <rPh sb="9" eb="11">
      <t>ダイスウ</t>
    </rPh>
    <rPh sb="16" eb="18">
      <t>コウフ</t>
    </rPh>
    <rPh sb="18" eb="20">
      <t>ケッテイ</t>
    </rPh>
    <rPh sb="20" eb="22">
      <t>ネンド</t>
    </rPh>
    <rPh sb="22" eb="23">
      <t>ベツ</t>
    </rPh>
    <rPh sb="24" eb="26">
      <t>キニュウ</t>
    </rPh>
    <phoneticPr fontId="2"/>
  </si>
  <si>
    <t>※5</t>
    <phoneticPr fontId="2"/>
  </si>
  <si>
    <t>※6</t>
    <phoneticPr fontId="2"/>
  </si>
  <si>
    <t>※7</t>
    <phoneticPr fontId="2"/>
  </si>
  <si>
    <r>
      <t>調達年度の５月１日現在の教員数分の指導者用端末の整備について、</t>
    </r>
    <r>
      <rPr>
        <b/>
        <u/>
        <sz val="11"/>
        <rFont val="Meiryo UI"/>
        <family val="3"/>
        <charset val="128"/>
      </rPr>
      <t>今回の交付申請対象の学習者用端末の運用開始時点での</t>
    </r>
    <rPh sb="0" eb="2">
      <t>チョウタツ</t>
    </rPh>
    <rPh sb="2" eb="4">
      <t>ネンド</t>
    </rPh>
    <rPh sb="6" eb="7">
      <t>ガツ</t>
    </rPh>
    <rPh sb="8" eb="9">
      <t>ヒ</t>
    </rPh>
    <rPh sb="9" eb="11">
      <t>ゲンザイ</t>
    </rPh>
    <rPh sb="12" eb="14">
      <t>キョウイン</t>
    </rPh>
    <rPh sb="14" eb="15">
      <t>スウ</t>
    </rPh>
    <rPh sb="15" eb="16">
      <t>ブン</t>
    </rPh>
    <rPh sb="17" eb="21">
      <t>シドウシャヨウ</t>
    </rPh>
    <rPh sb="21" eb="23">
      <t>タンマツ</t>
    </rPh>
    <rPh sb="24" eb="26">
      <t>セイビ</t>
    </rPh>
    <rPh sb="31" eb="33">
      <t>コンカイ</t>
    </rPh>
    <rPh sb="34" eb="36">
      <t>コウフ</t>
    </rPh>
    <rPh sb="36" eb="38">
      <t>シンセイ</t>
    </rPh>
    <rPh sb="38" eb="40">
      <t>タイショウ</t>
    </rPh>
    <rPh sb="41" eb="45">
      <t>ガクシュウシャヨウ</t>
    </rPh>
    <rPh sb="45" eb="47">
      <t>タンマツ</t>
    </rPh>
    <rPh sb="48" eb="50">
      <t>ウンヨウ</t>
    </rPh>
    <rPh sb="50" eb="52">
      <t>カイシ</t>
    </rPh>
    <rPh sb="52" eb="54">
      <t>ジテン</t>
    </rPh>
    <phoneticPr fontId="2"/>
  </si>
  <si>
    <r>
      <rPr>
        <b/>
        <u/>
        <sz val="11"/>
        <rFont val="Meiryo UI"/>
        <family val="3"/>
        <charset val="128"/>
      </rPr>
      <t>整備状況</t>
    </r>
    <r>
      <rPr>
        <b/>
        <sz val="11"/>
        <rFont val="Meiryo UI"/>
        <family val="3"/>
        <charset val="128"/>
      </rPr>
      <t>について御記入ください。</t>
    </r>
    <rPh sb="0" eb="2">
      <t>セイビ</t>
    </rPh>
    <rPh sb="2" eb="4">
      <t>ジョウキョウ</t>
    </rPh>
    <phoneticPr fontId="2"/>
  </si>
  <si>
    <t>「教員」や「指導者用端末」等の定義や解釈については、「学習者用コンピュータの調達等ガイドライン」(令和６年１月29日文部科学省。以下「ガイドライン」という。)やQ&amp;A等による。</t>
    <rPh sb="1" eb="3">
      <t>キョウイン</t>
    </rPh>
    <rPh sb="6" eb="10">
      <t>シドウシャヨウ</t>
    </rPh>
    <rPh sb="10" eb="12">
      <t>タンマツ</t>
    </rPh>
    <rPh sb="13" eb="14">
      <t>トウ</t>
    </rPh>
    <rPh sb="15" eb="17">
      <t>テイギ</t>
    </rPh>
    <rPh sb="18" eb="20">
      <t>カイシャク</t>
    </rPh>
    <rPh sb="27" eb="31">
      <t>ガクシュウシャヨウ</t>
    </rPh>
    <rPh sb="38" eb="40">
      <t>チョウタツ</t>
    </rPh>
    <rPh sb="40" eb="41">
      <t>トウ</t>
    </rPh>
    <rPh sb="49" eb="51">
      <t>レイワ</t>
    </rPh>
    <rPh sb="52" eb="53">
      <t>ネン</t>
    </rPh>
    <rPh sb="54" eb="55">
      <t>ガツ</t>
    </rPh>
    <rPh sb="57" eb="58">
      <t>ニチ</t>
    </rPh>
    <rPh sb="58" eb="60">
      <t>モンブ</t>
    </rPh>
    <rPh sb="60" eb="63">
      <t>カガクショウ</t>
    </rPh>
    <rPh sb="64" eb="66">
      <t>イカ</t>
    </rPh>
    <rPh sb="83" eb="84">
      <t>トウ</t>
    </rPh>
    <phoneticPr fontId="2"/>
  </si>
  <si>
    <t>※9</t>
  </si>
  <si>
    <t>今回の交付申請対象の学習者用端末の運用開始時点で、調達年度の５月１日現在の教員数分の指導者用端末が整備されていない場合、補助金は交付されない。</t>
    <rPh sb="25" eb="27">
      <t>チョウタツ</t>
    </rPh>
    <rPh sb="27" eb="29">
      <t>ネンド</t>
    </rPh>
    <rPh sb="31" eb="32">
      <t>ガツ</t>
    </rPh>
    <rPh sb="33" eb="34">
      <t>ヒ</t>
    </rPh>
    <rPh sb="34" eb="36">
      <t>ゲンザイ</t>
    </rPh>
    <rPh sb="37" eb="39">
      <t>キョウイン</t>
    </rPh>
    <rPh sb="39" eb="40">
      <t>スウ</t>
    </rPh>
    <rPh sb="40" eb="41">
      <t>ブン</t>
    </rPh>
    <rPh sb="42" eb="48">
      <t>シドウシャヨウタンマツ</t>
    </rPh>
    <rPh sb="49" eb="51">
      <t>セイビ</t>
    </rPh>
    <rPh sb="57" eb="59">
      <t>バアイ</t>
    </rPh>
    <rPh sb="60" eb="63">
      <t>ホジョキン</t>
    </rPh>
    <rPh sb="64" eb="66">
      <t>コウフ</t>
    </rPh>
    <phoneticPr fontId="2"/>
  </si>
  <si>
    <t>※8</t>
    <phoneticPr fontId="2"/>
  </si>
  <si>
    <t>Webフィルタリングの整備状況</t>
    <rPh sb="11" eb="13">
      <t>セイビ</t>
    </rPh>
    <rPh sb="13" eb="15">
      <t>ジョウキョウ</t>
    </rPh>
    <phoneticPr fontId="2"/>
  </si>
  <si>
    <t>今回の交付申請対象の学習者用端末について、Webフィルタリングの整備状況について、御記入ください。</t>
    <rPh sb="32" eb="34">
      <t>セイビ</t>
    </rPh>
    <rPh sb="34" eb="36">
      <t>ジョウキョウ</t>
    </rPh>
    <rPh sb="41" eb="44">
      <t>ゴキニュウ</t>
    </rPh>
    <phoneticPr fontId="2"/>
  </si>
  <si>
    <t>Webフィルタリングが整備されていない場合、補助金は交付されない。</t>
    <rPh sb="11" eb="13">
      <t>セイビ</t>
    </rPh>
    <rPh sb="19" eb="21">
      <t>バアイ</t>
    </rPh>
    <rPh sb="22" eb="25">
      <t>ホジョキン</t>
    </rPh>
    <rPh sb="26" eb="28">
      <t>コウフ</t>
    </rPh>
    <phoneticPr fontId="2"/>
  </si>
  <si>
    <t>※10</t>
    <phoneticPr fontId="2"/>
  </si>
  <si>
    <t>※12</t>
    <phoneticPr fontId="2"/>
  </si>
  <si>
    <t>※13</t>
    <phoneticPr fontId="2"/>
  </si>
  <si>
    <t>※14</t>
    <phoneticPr fontId="2"/>
  </si>
  <si>
    <t>Webフィルタリングに係る定義や解釈は、ガイドラインやQ&amp;A等による。</t>
    <rPh sb="11" eb="12">
      <t>カカ</t>
    </rPh>
    <rPh sb="13" eb="15">
      <t>テイギ</t>
    </rPh>
    <rPh sb="16" eb="18">
      <t>カイシャク</t>
    </rPh>
    <rPh sb="30" eb="31">
      <t>トウ</t>
    </rPh>
    <phoneticPr fontId="2"/>
  </si>
  <si>
    <t>※15</t>
    <phoneticPr fontId="2"/>
  </si>
  <si>
    <t>R6～10年度における学習者用コンピュータの整備更新計画について、以下の①⑤⑥に御記入ください。</t>
    <rPh sb="5" eb="7">
      <t>ネンド</t>
    </rPh>
    <rPh sb="11" eb="15">
      <t>ガクシュウシャヨウ</t>
    </rPh>
    <rPh sb="22" eb="24">
      <t>セイビ</t>
    </rPh>
    <rPh sb="24" eb="26">
      <t>コウシン</t>
    </rPh>
    <rPh sb="26" eb="28">
      <t>ケイカク</t>
    </rPh>
    <rPh sb="33" eb="35">
      <t>イカ</t>
    </rPh>
    <rPh sb="40" eb="41">
      <t>ゴ</t>
    </rPh>
    <rPh sb="41" eb="43">
      <t>キニュウ</t>
    </rPh>
    <phoneticPr fontId="2"/>
  </si>
  <si>
    <t>交付決定年度別の①から③の合計台数は、上記「１端末整備更新計画」④及び⑦は超過しないこと</t>
    <rPh sb="0" eb="2">
      <t>コウフ</t>
    </rPh>
    <rPh sb="2" eb="4">
      <t>ケッテイ</t>
    </rPh>
    <rPh sb="4" eb="6">
      <t>ネンド</t>
    </rPh>
    <rPh sb="6" eb="7">
      <t>ベツ</t>
    </rPh>
    <rPh sb="13" eb="15">
      <t>ゴウケイ</t>
    </rPh>
    <rPh sb="15" eb="17">
      <t>ダイスウ</t>
    </rPh>
    <rPh sb="19" eb="21">
      <t>ジョウキ</t>
    </rPh>
    <rPh sb="23" eb="25">
      <t>タンマツ</t>
    </rPh>
    <rPh sb="25" eb="27">
      <t>セイビ</t>
    </rPh>
    <rPh sb="27" eb="29">
      <t>コウシン</t>
    </rPh>
    <rPh sb="29" eb="31">
      <t>ケイカク</t>
    </rPh>
    <rPh sb="33" eb="34">
      <t>オヨ</t>
    </rPh>
    <rPh sb="37" eb="39">
      <t>チョウカ</t>
    </rPh>
    <phoneticPr fontId="2"/>
  </si>
  <si>
    <t>年度</t>
    <rPh sb="0" eb="2">
      <t>ネンド</t>
    </rPh>
    <phoneticPr fontId="2"/>
  </si>
  <si>
    <t>事業者名</t>
    <rPh sb="0" eb="3">
      <t>ジギョウシャ</t>
    </rPh>
    <rPh sb="3" eb="4">
      <t>メイ</t>
    </rPh>
    <phoneticPr fontId="2"/>
  </si>
  <si>
    <t>設置者名</t>
    <rPh sb="0" eb="3">
      <t>セッチシャ</t>
    </rPh>
    <rPh sb="3" eb="4">
      <t>メイ</t>
    </rPh>
    <phoneticPr fontId="2"/>
  </si>
  <si>
    <t>中等教育学校前期課程</t>
    <rPh sb="0" eb="2">
      <t>チュウトウ</t>
    </rPh>
    <rPh sb="2" eb="4">
      <t>キョウイク</t>
    </rPh>
    <rPh sb="4" eb="6">
      <t>ガッコウ</t>
    </rPh>
    <rPh sb="6" eb="8">
      <t>ゼンキ</t>
    </rPh>
    <rPh sb="8" eb="10">
      <t>カテイ</t>
    </rPh>
    <phoneticPr fontId="2"/>
  </si>
  <si>
    <t>特別支援学校小学部</t>
    <rPh sb="0" eb="2">
      <t>トクベツ</t>
    </rPh>
    <rPh sb="2" eb="4">
      <t>シエン</t>
    </rPh>
    <rPh sb="4" eb="6">
      <t>ガッコウ</t>
    </rPh>
    <rPh sb="6" eb="8">
      <t>ショウガク</t>
    </rPh>
    <rPh sb="8" eb="9">
      <t>ブ</t>
    </rPh>
    <phoneticPr fontId="2"/>
  </si>
  <si>
    <t>特別支援学校中学部</t>
    <rPh sb="0" eb="2">
      <t>トクベツ</t>
    </rPh>
    <rPh sb="2" eb="4">
      <t>シエン</t>
    </rPh>
    <rPh sb="4" eb="6">
      <t>ガッコウ</t>
    </rPh>
    <rPh sb="6" eb="7">
      <t>ナカ</t>
    </rPh>
    <rPh sb="7" eb="9">
      <t>ガクブ</t>
    </rPh>
    <phoneticPr fontId="2"/>
  </si>
  <si>
    <t>合計</t>
    <rPh sb="0" eb="2">
      <t>ゴウケイ</t>
    </rPh>
    <phoneticPr fontId="2"/>
  </si>
  <si>
    <r>
      <t>購入事業</t>
    </r>
    <r>
      <rPr>
        <sz val="9"/>
        <rFont val="Meiryo UI"/>
        <family val="3"/>
        <charset val="128"/>
      </rPr>
      <t xml:space="preserve"> ※1</t>
    </r>
    <rPh sb="0" eb="2">
      <t>コウニュウ</t>
    </rPh>
    <rPh sb="2" eb="4">
      <t>ジギョウ</t>
    </rPh>
    <phoneticPr fontId="2"/>
  </si>
  <si>
    <r>
      <t>リース事業</t>
    </r>
    <r>
      <rPr>
        <sz val="9"/>
        <rFont val="Meiryo UI"/>
        <family val="3"/>
        <charset val="128"/>
      </rPr>
      <t xml:space="preserve"> ※1</t>
    </r>
    <rPh sb="3" eb="5">
      <t>ジギョウ</t>
    </rPh>
    <phoneticPr fontId="2"/>
  </si>
  <si>
    <t>※1 本添付様式②は「購入事業」「リース事業」いずれか１事業のみを選択して記入すること。</t>
    <rPh sb="3" eb="4">
      <t>ホン</t>
    </rPh>
    <rPh sb="4" eb="6">
      <t>テンプ</t>
    </rPh>
    <rPh sb="6" eb="8">
      <t>ヨウシキ</t>
    </rPh>
    <rPh sb="11" eb="13">
      <t>コウニュウ</t>
    </rPh>
    <rPh sb="13" eb="15">
      <t>ジギョウ</t>
    </rPh>
    <rPh sb="20" eb="22">
      <t>ジギョウ</t>
    </rPh>
    <rPh sb="28" eb="30">
      <t>ジギョウ</t>
    </rPh>
    <rPh sb="33" eb="35">
      <t>センタク</t>
    </rPh>
    <rPh sb="37" eb="39">
      <t>キニュウ</t>
    </rPh>
    <phoneticPr fontId="2"/>
  </si>
  <si>
    <t>交付申請台数</t>
    <rPh sb="0" eb="2">
      <t>コウフ</t>
    </rPh>
    <rPh sb="2" eb="4">
      <t>シンセイ</t>
    </rPh>
    <rPh sb="4" eb="6">
      <t>ダイスウ</t>
    </rPh>
    <phoneticPr fontId="2"/>
  </si>
  <si>
    <t>交付申請書添付様式①で「共同調達によらない」と回答した場合、今回の交付申請対象の学習者用端末について、「学習者用コンピュータ</t>
    <rPh sb="0" eb="2">
      <t>コウフ</t>
    </rPh>
    <rPh sb="2" eb="5">
      <t>シンセイショ</t>
    </rPh>
    <rPh sb="5" eb="7">
      <t>テンプ</t>
    </rPh>
    <rPh sb="7" eb="9">
      <t>ヨウシキ</t>
    </rPh>
    <rPh sb="30" eb="32">
      <t>コンカイ</t>
    </rPh>
    <rPh sb="33" eb="35">
      <t>コウフ</t>
    </rPh>
    <rPh sb="35" eb="37">
      <t>シンセイ</t>
    </rPh>
    <rPh sb="37" eb="39">
      <t>タイショウ</t>
    </rPh>
    <rPh sb="40" eb="44">
      <t>ガクシュウシャヨウ</t>
    </rPh>
    <rPh sb="44" eb="46">
      <t>タンマツ</t>
    </rPh>
    <rPh sb="52" eb="56">
      <t>ガクシュウシャヨウ</t>
    </rPh>
    <phoneticPr fontId="2"/>
  </si>
  <si>
    <t>既に交付決定された台数があれば、交付決定年度別に記入
(額の確定が完了している場合は実績報告台数を記入)</t>
    <rPh sb="0" eb="1">
      <t>スデ</t>
    </rPh>
    <rPh sb="2" eb="4">
      <t>コウフ</t>
    </rPh>
    <rPh sb="4" eb="6">
      <t>ケッテイ</t>
    </rPh>
    <rPh sb="9" eb="11">
      <t>ダイスウ</t>
    </rPh>
    <rPh sb="16" eb="18">
      <t>コウフ</t>
    </rPh>
    <rPh sb="18" eb="20">
      <t>ケッテイ</t>
    </rPh>
    <rPh sb="20" eb="22">
      <t>ネンド</t>
    </rPh>
    <rPh sb="22" eb="23">
      <t>ベツ</t>
    </rPh>
    <rPh sb="24" eb="26">
      <t>キニュウ</t>
    </rPh>
    <rPh sb="28" eb="29">
      <t>ガク</t>
    </rPh>
    <rPh sb="30" eb="32">
      <t>カクテイ</t>
    </rPh>
    <rPh sb="33" eb="35">
      <t>カンリョウ</t>
    </rPh>
    <rPh sb="39" eb="41">
      <t>バアイ</t>
    </rPh>
    <rPh sb="42" eb="44">
      <t>ジッセキ</t>
    </rPh>
    <rPh sb="44" eb="46">
      <t>ホウコク</t>
    </rPh>
    <rPh sb="46" eb="48">
      <t>ダイスウ</t>
    </rPh>
    <rPh sb="49" eb="51">
      <t>キニュウ</t>
    </rPh>
    <phoneticPr fontId="2"/>
  </si>
  <si>
    <t>3-1</t>
    <phoneticPr fontId="2"/>
  </si>
  <si>
    <t>3-2</t>
    <phoneticPr fontId="2"/>
  </si>
  <si>
    <t>最低スペック基準の充足状況が分かる資料の提出</t>
    <rPh sb="0" eb="2">
      <t>サイテイ</t>
    </rPh>
    <rPh sb="6" eb="8">
      <t>キジュン</t>
    </rPh>
    <rPh sb="9" eb="11">
      <t>ジュウソク</t>
    </rPh>
    <rPh sb="11" eb="13">
      <t>ジョウキョウ</t>
    </rPh>
    <rPh sb="14" eb="15">
      <t>ワ</t>
    </rPh>
    <rPh sb="17" eb="19">
      <t>シリョウ</t>
    </rPh>
    <rPh sb="20" eb="22">
      <t>テイシュツ</t>
    </rPh>
    <phoneticPr fontId="2"/>
  </si>
  <si>
    <t>交付申請書添付様式①で「共同調達によらない」と回答した場合、今回の交付申請対象の学習者用端末について最低スペック基準の充足</t>
    <rPh sb="0" eb="2">
      <t>コウフ</t>
    </rPh>
    <rPh sb="2" eb="5">
      <t>シンセイショ</t>
    </rPh>
    <rPh sb="5" eb="7">
      <t>テンプ</t>
    </rPh>
    <rPh sb="7" eb="9">
      <t>ヨウシキ</t>
    </rPh>
    <rPh sb="30" eb="32">
      <t>コンカイ</t>
    </rPh>
    <rPh sb="33" eb="35">
      <t>コウフ</t>
    </rPh>
    <rPh sb="35" eb="37">
      <t>シンセイ</t>
    </rPh>
    <rPh sb="37" eb="39">
      <t>タイショウ</t>
    </rPh>
    <rPh sb="40" eb="44">
      <t>ガクシュウシャヨウ</t>
    </rPh>
    <rPh sb="44" eb="46">
      <t>タンマツ</t>
    </rPh>
    <rPh sb="50" eb="52">
      <t>サイテイ</t>
    </rPh>
    <rPh sb="56" eb="58">
      <t>キジュン</t>
    </rPh>
    <rPh sb="59" eb="61">
      <t>ジュウソク</t>
    </rPh>
    <phoneticPr fontId="2"/>
  </si>
  <si>
    <t>当該チェックリストを提出しない場合、補助金は交付されない。</t>
    <rPh sb="0" eb="2">
      <t>トウガイ</t>
    </rPh>
    <rPh sb="10" eb="12">
      <t>テイシュツ</t>
    </rPh>
    <rPh sb="15" eb="17">
      <t>バアイ</t>
    </rPh>
    <rPh sb="18" eb="21">
      <t>ホジョキン</t>
    </rPh>
    <rPh sb="22" eb="24">
      <t>コウフ</t>
    </rPh>
    <phoneticPr fontId="2"/>
  </si>
  <si>
    <t>※16</t>
    <phoneticPr fontId="2"/>
  </si>
  <si>
    <t>今回の実績報告台数</t>
    <rPh sb="0" eb="2">
      <t>コンカイ</t>
    </rPh>
    <rPh sb="3" eb="5">
      <t>ジッセキ</t>
    </rPh>
    <rPh sb="5" eb="7">
      <t>ホウコク</t>
    </rPh>
    <rPh sb="7" eb="9">
      <t>ダイスウ</t>
    </rPh>
    <phoneticPr fontId="2"/>
  </si>
  <si>
    <t>今回の実績報告台数</t>
    <rPh sb="0" eb="2">
      <t>コンカイ</t>
    </rPh>
    <rPh sb="3" eb="5">
      <t>ジッセキ</t>
    </rPh>
    <rPh sb="5" eb="7">
      <t>ホウコク</t>
    </rPh>
    <rPh sb="7" eb="9">
      <t>ダイスウ</t>
    </rPh>
    <phoneticPr fontId="2"/>
  </si>
  <si>
    <t>当該実績報告書において実績報告する台数(予備機含む。)を記入</t>
    <rPh sb="0" eb="2">
      <t>トウガイ</t>
    </rPh>
    <rPh sb="2" eb="4">
      <t>ジッセキ</t>
    </rPh>
    <rPh sb="4" eb="7">
      <t>ホウコクショ</t>
    </rPh>
    <rPh sb="11" eb="13">
      <t>ジッセキ</t>
    </rPh>
    <rPh sb="13" eb="15">
      <t>ホウコク</t>
    </rPh>
    <rPh sb="17" eb="19">
      <t>ダイスウ</t>
    </rPh>
    <rPh sb="20" eb="22">
      <t>ヨビ</t>
    </rPh>
    <rPh sb="22" eb="23">
      <t>キ</t>
    </rPh>
    <rPh sb="23" eb="24">
      <t>フク</t>
    </rPh>
    <rPh sb="28" eb="30">
      <t>キニュウ</t>
    </rPh>
    <phoneticPr fontId="2"/>
  </si>
  <si>
    <t>既に交付決定された台数、今回、当該実績報告書において実績報告する台数、今後の交付申請予定台数をそれぞれ、以下に御記入ください。</t>
    <rPh sb="0" eb="1">
      <t>スデ</t>
    </rPh>
    <rPh sb="2" eb="4">
      <t>コウフ</t>
    </rPh>
    <rPh sb="4" eb="6">
      <t>ケッテイ</t>
    </rPh>
    <rPh sb="9" eb="11">
      <t>ダイスウ</t>
    </rPh>
    <rPh sb="12" eb="14">
      <t>コンカイ</t>
    </rPh>
    <rPh sb="15" eb="17">
      <t>トウガイ</t>
    </rPh>
    <rPh sb="17" eb="19">
      <t>ジッセキ</t>
    </rPh>
    <rPh sb="19" eb="22">
      <t>ホウコクショ</t>
    </rPh>
    <rPh sb="26" eb="28">
      <t>ジッセキ</t>
    </rPh>
    <rPh sb="28" eb="30">
      <t>ホウコク</t>
    </rPh>
    <rPh sb="32" eb="34">
      <t>ダイスウ</t>
    </rPh>
    <rPh sb="35" eb="37">
      <t>コンゴ</t>
    </rPh>
    <rPh sb="38" eb="42">
      <t>コウフシンセイ</t>
    </rPh>
    <rPh sb="42" eb="44">
      <t>ヨテイ</t>
    </rPh>
    <rPh sb="44" eb="46">
      <t>ダイスウ</t>
    </rPh>
    <rPh sb="52" eb="54">
      <t>イカ</t>
    </rPh>
    <rPh sb="55" eb="58">
      <t>ゴキニュウ</t>
    </rPh>
    <phoneticPr fontId="2"/>
  </si>
  <si>
    <t>当該仕様書等を提出しない場合、補助金は交付されない。</t>
    <rPh sb="0" eb="2">
      <t>トウガイ</t>
    </rPh>
    <rPh sb="2" eb="5">
      <t>シヨウショ</t>
    </rPh>
    <rPh sb="5" eb="6">
      <t>トウ</t>
    </rPh>
    <rPh sb="7" eb="9">
      <t>テイシュツ</t>
    </rPh>
    <rPh sb="12" eb="14">
      <t>バアイ</t>
    </rPh>
    <rPh sb="15" eb="18">
      <t>ホジョキン</t>
    </rPh>
    <rPh sb="19" eb="21">
      <t>コウフ</t>
    </rPh>
    <phoneticPr fontId="2"/>
  </si>
  <si>
    <t>事項を記入の上、提出ください。</t>
    <phoneticPr fontId="2"/>
  </si>
  <si>
    <t>最低スペック基準のチェックリストで掲げる確認項目の充足状況を確認できるよう、当該仕様書等において該当箇所をマーカー等で明示すること。</t>
    <rPh sb="0" eb="2">
      <t>サイテイ</t>
    </rPh>
    <rPh sb="6" eb="8">
      <t>キジュン</t>
    </rPh>
    <rPh sb="17" eb="18">
      <t>カカ</t>
    </rPh>
    <rPh sb="20" eb="22">
      <t>カクニン</t>
    </rPh>
    <rPh sb="22" eb="24">
      <t>コウモク</t>
    </rPh>
    <rPh sb="25" eb="27">
      <t>ジュウソク</t>
    </rPh>
    <rPh sb="27" eb="29">
      <t>ジョウキョウ</t>
    </rPh>
    <rPh sb="30" eb="32">
      <t>カクニン</t>
    </rPh>
    <rPh sb="38" eb="40">
      <t>トウガイ</t>
    </rPh>
    <rPh sb="40" eb="43">
      <t>シヨウショ</t>
    </rPh>
    <rPh sb="43" eb="44">
      <t>トウ</t>
    </rPh>
    <rPh sb="48" eb="50">
      <t>ガイトウ</t>
    </rPh>
    <rPh sb="50" eb="52">
      <t>カショ</t>
    </rPh>
    <rPh sb="57" eb="58">
      <t>トウ</t>
    </rPh>
    <rPh sb="59" eb="61">
      <t>メイジ</t>
    </rPh>
    <phoneticPr fontId="2"/>
  </si>
  <si>
    <t>状況を確認するため、当該端末の性能等を示した仕様書等を提出ください。</t>
    <rPh sb="0" eb="2">
      <t>ジョウキョウ</t>
    </rPh>
    <rPh sb="3" eb="5">
      <t>カクニン</t>
    </rPh>
    <rPh sb="10" eb="12">
      <t>トウガイ</t>
    </rPh>
    <rPh sb="12" eb="14">
      <t>タンマツ</t>
    </rPh>
    <rPh sb="15" eb="17">
      <t>セイノウ</t>
    </rPh>
    <rPh sb="17" eb="18">
      <t>トウ</t>
    </rPh>
    <rPh sb="19" eb="20">
      <t>シメ</t>
    </rPh>
    <rPh sb="22" eb="25">
      <t>シヨウショ</t>
    </rPh>
    <rPh sb="25" eb="26">
      <t>トウ</t>
    </rPh>
    <rPh sb="27" eb="29">
      <t>テイシュツ</t>
    </rPh>
    <phoneticPr fontId="2"/>
  </si>
  <si>
    <t>文部科学省の学校基本調査結果に基づき、調達年度の５月１日現在の教員数を記入すること。</t>
    <rPh sb="0" eb="2">
      <t>モンブ</t>
    </rPh>
    <rPh sb="2" eb="5">
      <t>カガクショウ</t>
    </rPh>
    <rPh sb="6" eb="8">
      <t>ガッコウ</t>
    </rPh>
    <rPh sb="8" eb="10">
      <t>キホン</t>
    </rPh>
    <rPh sb="10" eb="12">
      <t>チョウサ</t>
    </rPh>
    <rPh sb="12" eb="14">
      <t>ケッカ</t>
    </rPh>
    <rPh sb="15" eb="16">
      <t>モト</t>
    </rPh>
    <rPh sb="19" eb="23">
      <t>チョウタツネンド</t>
    </rPh>
    <rPh sb="25" eb="26">
      <t>ガツ</t>
    </rPh>
    <rPh sb="27" eb="30">
      <t>ヒゲンザイ</t>
    </rPh>
    <rPh sb="31" eb="33">
      <t>キョウイン</t>
    </rPh>
    <rPh sb="33" eb="34">
      <t>スウ</t>
    </rPh>
    <rPh sb="35" eb="37">
      <t>キニュウ</t>
    </rPh>
    <phoneticPr fontId="2"/>
  </si>
  <si>
    <t>教員数</t>
    <rPh sb="0" eb="2">
      <t>キョウイン</t>
    </rPh>
    <rPh sb="2" eb="3">
      <t>スウ</t>
    </rPh>
    <phoneticPr fontId="2"/>
  </si>
  <si>
    <t>今回の交付申請対象の学習者用端末の運用開始時点での指導者用端末の整備台数を記入すること。</t>
    <rPh sb="25" eb="31">
      <t>シドウシャヨウタンマツ</t>
    </rPh>
    <rPh sb="32" eb="34">
      <t>セイビ</t>
    </rPh>
    <rPh sb="34" eb="36">
      <t>ダイスウ</t>
    </rPh>
    <rPh sb="37" eb="39">
      <t>キニュウ</t>
    </rPh>
    <phoneticPr fontId="2"/>
  </si>
  <si>
    <t>指導者用端末</t>
    <rPh sb="0" eb="6">
      <t>シドウシャヨウタンマツ</t>
    </rPh>
    <phoneticPr fontId="2"/>
  </si>
  <si>
    <t>差分</t>
    <rPh sb="0" eb="2">
      <t>サブン</t>
    </rPh>
    <phoneticPr fontId="2"/>
  </si>
  <si>
    <t>※11</t>
    <phoneticPr fontId="2"/>
  </si>
  <si>
    <t>4-1</t>
    <phoneticPr fontId="2"/>
  </si>
  <si>
    <t>4-2</t>
    <phoneticPr fontId="2"/>
  </si>
  <si>
    <t>指導者用端末の整備状況が分かる資料の提出</t>
    <rPh sb="0" eb="6">
      <t>シドウシャヨウタンマツ</t>
    </rPh>
    <rPh sb="7" eb="9">
      <t>セイビ</t>
    </rPh>
    <rPh sb="9" eb="11">
      <t>ジョウキョウ</t>
    </rPh>
    <rPh sb="12" eb="13">
      <t>ワ</t>
    </rPh>
    <rPh sb="15" eb="17">
      <t>シリョウ</t>
    </rPh>
    <rPh sb="18" eb="20">
      <t>テイシュツ</t>
    </rPh>
    <phoneticPr fontId="2"/>
  </si>
  <si>
    <t>今回の交付申請対象の学習者用端末の運用開始時点での指導者用端末の整備状況が分かる任意の資料を提出ください。</t>
    <rPh sb="25" eb="29">
      <t>シドウシャヨウ</t>
    </rPh>
    <rPh sb="29" eb="31">
      <t>タンマツ</t>
    </rPh>
    <rPh sb="32" eb="34">
      <t>セイビ</t>
    </rPh>
    <rPh sb="34" eb="36">
      <t>ジョウキョウ</t>
    </rPh>
    <rPh sb="37" eb="38">
      <t>ワ</t>
    </rPh>
    <rPh sb="40" eb="42">
      <t>ニンイ</t>
    </rPh>
    <rPh sb="43" eb="45">
      <t>シリョウ</t>
    </rPh>
    <rPh sb="46" eb="48">
      <t>テイシュツ</t>
    </rPh>
    <phoneticPr fontId="2"/>
  </si>
  <si>
    <t>当該資料を提出しない場合、補助金は交付されない。</t>
    <rPh sb="0" eb="2">
      <t>トウガイ</t>
    </rPh>
    <rPh sb="2" eb="4">
      <t>シリョウ</t>
    </rPh>
    <rPh sb="5" eb="7">
      <t>テイシュツ</t>
    </rPh>
    <rPh sb="10" eb="12">
      <t>バアイ</t>
    </rPh>
    <rPh sb="13" eb="16">
      <t>ホジョキン</t>
    </rPh>
    <rPh sb="17" eb="19">
      <t>コウフ</t>
    </rPh>
    <phoneticPr fontId="2"/>
  </si>
  <si>
    <t>5-1</t>
    <phoneticPr fontId="2"/>
  </si>
  <si>
    <t>5-2</t>
    <phoneticPr fontId="2"/>
  </si>
  <si>
    <t>Webフィルタリングの整備状況が分かる資料の提出</t>
    <rPh sb="11" eb="13">
      <t>セイビ</t>
    </rPh>
    <rPh sb="13" eb="15">
      <t>ジョウキョウ</t>
    </rPh>
    <rPh sb="16" eb="17">
      <t>ワ</t>
    </rPh>
    <rPh sb="19" eb="21">
      <t>シリョウ</t>
    </rPh>
    <rPh sb="22" eb="24">
      <t>テイシュツ</t>
    </rPh>
    <phoneticPr fontId="2"/>
  </si>
  <si>
    <t>今回の交付申請対象の学習者用端末におけるWebフィルタリングの整備状況が分かる任意の資料を提出ください。</t>
    <rPh sb="31" eb="33">
      <t>セイビ</t>
    </rPh>
    <rPh sb="33" eb="35">
      <t>ジョウキョウ</t>
    </rPh>
    <rPh sb="36" eb="37">
      <t>ワ</t>
    </rPh>
    <rPh sb="39" eb="41">
      <t>ニンイ</t>
    </rPh>
    <rPh sb="42" eb="44">
      <t>シリョウ</t>
    </rPh>
    <rPh sb="45" eb="47">
      <t>テイシュツ</t>
    </rPh>
    <phoneticPr fontId="2"/>
  </si>
  <si>
    <t>６</t>
    <phoneticPr fontId="2"/>
  </si>
  <si>
    <t>契約書・仕様書・費用内訳書等の提出</t>
    <rPh sb="0" eb="3">
      <t>ケイヤクショ</t>
    </rPh>
    <rPh sb="4" eb="7">
      <t>シヨウショ</t>
    </rPh>
    <rPh sb="8" eb="10">
      <t>ヒヨウ</t>
    </rPh>
    <rPh sb="10" eb="13">
      <t>ウチワケショ</t>
    </rPh>
    <rPh sb="13" eb="14">
      <t>トウ</t>
    </rPh>
    <rPh sb="15" eb="17">
      <t>テイシュツ</t>
    </rPh>
    <phoneticPr fontId="2"/>
  </si>
  <si>
    <t>実績報告台数</t>
    <rPh sb="0" eb="2">
      <t>ジッセキ</t>
    </rPh>
    <rPh sb="2" eb="4">
      <t>ホウコク</t>
    </rPh>
    <rPh sb="4" eb="6">
      <t>ダイスウ</t>
    </rPh>
    <phoneticPr fontId="2"/>
  </si>
  <si>
    <t>予備機</t>
    <rPh sb="0" eb="2">
      <t>ヨビ</t>
    </rPh>
    <rPh sb="2" eb="3">
      <t>キ</t>
    </rPh>
    <phoneticPr fontId="2"/>
  </si>
  <si>
    <t>計</t>
    <rPh sb="0" eb="1">
      <t>ケイ</t>
    </rPh>
    <phoneticPr fontId="2"/>
  </si>
  <si>
    <t>学習者
用端末</t>
    <rPh sb="0" eb="3">
      <t>ガクシュウシャ</t>
    </rPh>
    <rPh sb="4" eb="5">
      <t>ヨウ</t>
    </rPh>
    <rPh sb="5" eb="7">
      <t>タンマツ</t>
    </rPh>
    <phoneticPr fontId="2"/>
  </si>
  <si>
    <r>
      <t>今回の交付申請台数</t>
    </r>
    <r>
      <rPr>
        <sz val="9"/>
        <rFont val="Meiryo UI"/>
        <family val="3"/>
        <charset val="128"/>
      </rPr>
      <t>※3</t>
    </r>
    <rPh sb="0" eb="2">
      <t>コンカイ</t>
    </rPh>
    <rPh sb="3" eb="5">
      <t>コウフ</t>
    </rPh>
    <rPh sb="5" eb="7">
      <t>シンセイ</t>
    </rPh>
    <rPh sb="7" eb="9">
      <t>ダイスウ</t>
    </rPh>
    <phoneticPr fontId="2"/>
  </si>
  <si>
    <t>※3 「今回の交付申請台数」は、添付様式①「２今回の交付申請台数」及び以下欄の「交付申請台数」の合計と一致する。</t>
    <rPh sb="4" eb="6">
      <t>コンカイ</t>
    </rPh>
    <rPh sb="7" eb="9">
      <t>コウフ</t>
    </rPh>
    <rPh sb="9" eb="11">
      <t>シンセイ</t>
    </rPh>
    <rPh sb="11" eb="13">
      <t>ダイスウ</t>
    </rPh>
    <rPh sb="16" eb="18">
      <t>テンプ</t>
    </rPh>
    <rPh sb="18" eb="20">
      <t>ヨウシキ</t>
    </rPh>
    <rPh sb="23" eb="25">
      <t>コンカイ</t>
    </rPh>
    <rPh sb="26" eb="28">
      <t>コウフ</t>
    </rPh>
    <rPh sb="28" eb="30">
      <t>シンセイ</t>
    </rPh>
    <rPh sb="30" eb="32">
      <t>ダイスウ</t>
    </rPh>
    <rPh sb="33" eb="34">
      <t>オヨ</t>
    </rPh>
    <rPh sb="35" eb="37">
      <t>イカ</t>
    </rPh>
    <rPh sb="37" eb="38">
      <t>ラン</t>
    </rPh>
    <rPh sb="40" eb="42">
      <t>コウフ</t>
    </rPh>
    <rPh sb="42" eb="44">
      <t>シンセイ</t>
    </rPh>
    <rPh sb="44" eb="46">
      <t>ダイスウ</t>
    </rPh>
    <rPh sb="48" eb="50">
      <t>ゴウケイ</t>
    </rPh>
    <rPh sb="51" eb="53">
      <t>イッチ</t>
    </rPh>
    <phoneticPr fontId="2"/>
  </si>
  <si>
    <r>
      <t>交付申請額(円)</t>
    </r>
    <r>
      <rPr>
        <sz val="9"/>
        <rFont val="Meiryo UI"/>
        <family val="3"/>
        <charset val="128"/>
      </rPr>
      <t xml:space="preserve">
※7</t>
    </r>
    <rPh sb="0" eb="2">
      <t>コウフ</t>
    </rPh>
    <rPh sb="2" eb="4">
      <t>シンセイ</t>
    </rPh>
    <rPh sb="4" eb="5">
      <t>ガク</t>
    </rPh>
    <rPh sb="6" eb="7">
      <t>エン</t>
    </rPh>
    <phoneticPr fontId="2"/>
  </si>
  <si>
    <r>
      <t xml:space="preserve">納入完了予定日
</t>
    </r>
    <r>
      <rPr>
        <sz val="9"/>
        <rFont val="Meiryo UI"/>
        <family val="3"/>
        <charset val="128"/>
      </rPr>
      <t>※8</t>
    </r>
    <rPh sb="0" eb="2">
      <t>ノウニュウ</t>
    </rPh>
    <rPh sb="2" eb="4">
      <t>カンリョウ</t>
    </rPh>
    <rPh sb="4" eb="6">
      <t>ヨテイ</t>
    </rPh>
    <rPh sb="6" eb="7">
      <t>ヒ</t>
    </rPh>
    <phoneticPr fontId="2"/>
  </si>
  <si>
    <t>※8 納入完了予定日は、納入が最も遅い日を記載すること。</t>
    <rPh sb="3" eb="5">
      <t>ノウニュウ</t>
    </rPh>
    <rPh sb="5" eb="7">
      <t>カンリョウ</t>
    </rPh>
    <rPh sb="7" eb="9">
      <t>ヨテイ</t>
    </rPh>
    <rPh sb="9" eb="10">
      <t>ビ</t>
    </rPh>
    <rPh sb="12" eb="14">
      <t>ノウニュウ</t>
    </rPh>
    <rPh sb="15" eb="16">
      <t>モット</t>
    </rPh>
    <rPh sb="17" eb="18">
      <t>オソ</t>
    </rPh>
    <rPh sb="19" eb="20">
      <t>ヒ</t>
    </rPh>
    <rPh sb="21" eb="23">
      <t>キサイ</t>
    </rPh>
    <phoneticPr fontId="2"/>
  </si>
  <si>
    <r>
      <rPr>
        <sz val="14"/>
        <rFont val="Meiryo UI"/>
        <family val="3"/>
        <charset val="128"/>
      </rPr>
      <t xml:space="preserve">消費税等仕入控除税額の減額申請 </t>
    </r>
    <r>
      <rPr>
        <sz val="11"/>
        <rFont val="Meiryo UI"/>
        <family val="3"/>
        <charset val="128"/>
      </rPr>
      <t>※2</t>
    </r>
    <rPh sb="0" eb="3">
      <t>ショウヒゼイ</t>
    </rPh>
    <rPh sb="3" eb="4">
      <t>トウ</t>
    </rPh>
    <rPh sb="4" eb="10">
      <t>シイレコウジョゼイガク</t>
    </rPh>
    <rPh sb="11" eb="13">
      <t>ゲンガク</t>
    </rPh>
    <rPh sb="13" eb="15">
      <t>シンセイ</t>
    </rPh>
    <phoneticPr fontId="2"/>
  </si>
  <si>
    <t>※3 「今回の実績報告台数」は、添付様式①「２今回の実績報告台数」及び以下欄の「実績報告台数」の合計と一致する。</t>
    <rPh sb="4" eb="6">
      <t>コンカイ</t>
    </rPh>
    <rPh sb="7" eb="9">
      <t>ジッセキ</t>
    </rPh>
    <rPh sb="9" eb="11">
      <t>ホウコク</t>
    </rPh>
    <rPh sb="11" eb="13">
      <t>ダイスウ</t>
    </rPh>
    <rPh sb="16" eb="18">
      <t>テンプ</t>
    </rPh>
    <rPh sb="18" eb="20">
      <t>ヨウシキ</t>
    </rPh>
    <rPh sb="23" eb="25">
      <t>コンカイ</t>
    </rPh>
    <rPh sb="26" eb="28">
      <t>ジッセキ</t>
    </rPh>
    <rPh sb="28" eb="30">
      <t>ホウコク</t>
    </rPh>
    <rPh sb="30" eb="32">
      <t>ダイスウ</t>
    </rPh>
    <rPh sb="33" eb="34">
      <t>オヨ</t>
    </rPh>
    <rPh sb="35" eb="37">
      <t>イカ</t>
    </rPh>
    <rPh sb="37" eb="38">
      <t>ラン</t>
    </rPh>
    <rPh sb="40" eb="42">
      <t>ジッセキ</t>
    </rPh>
    <rPh sb="42" eb="44">
      <t>ホウコク</t>
    </rPh>
    <rPh sb="44" eb="46">
      <t>ダイスウ</t>
    </rPh>
    <rPh sb="48" eb="50">
      <t>ゴウケイ</t>
    </rPh>
    <rPh sb="51" eb="53">
      <t>イッチ</t>
    </rPh>
    <phoneticPr fontId="2"/>
  </si>
  <si>
    <t>※8 納入完了日は、納入が最も遅い日を記載すること。</t>
    <rPh sb="3" eb="5">
      <t>ノウニュウ</t>
    </rPh>
    <rPh sb="5" eb="7">
      <t>カンリョウ</t>
    </rPh>
    <rPh sb="7" eb="8">
      <t>ビ</t>
    </rPh>
    <rPh sb="10" eb="12">
      <t>ノウニュウ</t>
    </rPh>
    <rPh sb="13" eb="14">
      <t>モット</t>
    </rPh>
    <rPh sb="15" eb="16">
      <t>オソ</t>
    </rPh>
    <rPh sb="17" eb="18">
      <t>ヒ</t>
    </rPh>
    <rPh sb="19" eb="21">
      <t>キサイ</t>
    </rPh>
    <phoneticPr fontId="2"/>
  </si>
  <si>
    <r>
      <t xml:space="preserve">納入完了日
</t>
    </r>
    <r>
      <rPr>
        <sz val="9"/>
        <rFont val="Meiryo UI"/>
        <family val="3"/>
        <charset val="128"/>
      </rPr>
      <t>※8</t>
    </r>
    <rPh sb="0" eb="2">
      <t>ノウニュウ</t>
    </rPh>
    <rPh sb="2" eb="4">
      <t>カンリョウ</t>
    </rPh>
    <rPh sb="4" eb="5">
      <t>ヒ</t>
    </rPh>
    <phoneticPr fontId="2"/>
  </si>
  <si>
    <t>自治体名</t>
    <rPh sb="0" eb="3">
      <t>ジチタイ</t>
    </rPh>
    <rPh sb="3" eb="4">
      <t>メイ</t>
    </rPh>
    <phoneticPr fontId="2"/>
  </si>
  <si>
    <r>
      <t xml:space="preserve">特別加算
対象地域
</t>
    </r>
    <r>
      <rPr>
        <sz val="9"/>
        <rFont val="Meiryo UI"/>
        <family val="3"/>
        <charset val="128"/>
      </rPr>
      <t>※4</t>
    </r>
    <rPh sb="0" eb="2">
      <t>トクベツ</t>
    </rPh>
    <rPh sb="2" eb="4">
      <t>カサン</t>
    </rPh>
    <rPh sb="5" eb="7">
      <t>タイショウ</t>
    </rPh>
    <rPh sb="7" eb="9">
      <t>チイキ</t>
    </rPh>
    <phoneticPr fontId="2"/>
  </si>
  <si>
    <r>
      <rPr>
        <sz val="11"/>
        <rFont val="Meiryo UI"/>
        <family val="3"/>
        <charset val="128"/>
      </rPr>
      <t>契約予定単価
(円)</t>
    </r>
    <r>
      <rPr>
        <sz val="9"/>
        <rFont val="Meiryo UI"/>
        <family val="3"/>
        <charset val="128"/>
      </rPr>
      <t xml:space="preserve">
※5,6</t>
    </r>
    <rPh sb="0" eb="2">
      <t>ケイヤク</t>
    </rPh>
    <rPh sb="2" eb="4">
      <t>ヨテイ</t>
    </rPh>
    <rPh sb="4" eb="6">
      <t>タンカ</t>
    </rPh>
    <rPh sb="8" eb="9">
      <t>エン</t>
    </rPh>
    <phoneticPr fontId="2"/>
  </si>
  <si>
    <t>補助対象事業費
(円)</t>
    <rPh sb="0" eb="2">
      <t>ホジョ</t>
    </rPh>
    <rPh sb="2" eb="4">
      <t>タイショウ</t>
    </rPh>
    <rPh sb="4" eb="6">
      <t>ジギョウ</t>
    </rPh>
    <rPh sb="6" eb="7">
      <t>ヒ</t>
    </rPh>
    <rPh sb="9" eb="10">
      <t>エン</t>
    </rPh>
    <phoneticPr fontId="2"/>
  </si>
  <si>
    <r>
      <t>今回の実績報告台数</t>
    </r>
    <r>
      <rPr>
        <sz val="9"/>
        <rFont val="Meiryo UI"/>
        <family val="3"/>
        <charset val="128"/>
      </rPr>
      <t>※3</t>
    </r>
    <rPh sb="0" eb="2">
      <t>コンカイ</t>
    </rPh>
    <rPh sb="3" eb="5">
      <t>ジッセキ</t>
    </rPh>
    <rPh sb="5" eb="7">
      <t>ホウコク</t>
    </rPh>
    <rPh sb="7" eb="9">
      <t>ダイスウ</t>
    </rPh>
    <phoneticPr fontId="2"/>
  </si>
  <si>
    <r>
      <t>実績報告額(円)</t>
    </r>
    <r>
      <rPr>
        <sz val="9"/>
        <rFont val="Meiryo UI"/>
        <family val="3"/>
        <charset val="128"/>
      </rPr>
      <t xml:space="preserve">
※7</t>
    </r>
    <rPh sb="0" eb="2">
      <t>ジッセキ</t>
    </rPh>
    <rPh sb="2" eb="4">
      <t>ホウコク</t>
    </rPh>
    <rPh sb="4" eb="5">
      <t>ガク</t>
    </rPh>
    <rPh sb="6" eb="7">
      <t>エン</t>
    </rPh>
    <phoneticPr fontId="2"/>
  </si>
  <si>
    <r>
      <rPr>
        <sz val="11"/>
        <rFont val="Meiryo UI"/>
        <family val="3"/>
        <charset val="128"/>
      </rPr>
      <t>契約単価
(円)</t>
    </r>
    <r>
      <rPr>
        <sz val="9"/>
        <rFont val="Meiryo UI"/>
        <family val="3"/>
        <charset val="128"/>
      </rPr>
      <t xml:space="preserve">
※5,6</t>
    </r>
    <rPh sb="0" eb="2">
      <t>ケイヤク</t>
    </rPh>
    <rPh sb="2" eb="4">
      <t>タンカ</t>
    </rPh>
    <rPh sb="6" eb="7">
      <t>エン</t>
    </rPh>
    <phoneticPr fontId="2"/>
  </si>
  <si>
    <t>その他、契約額、契約単価及びその内訳、補助対象経費の内訳、納品状況の確認等を確認するため、契約書・仕様書・費用内訳書・</t>
    <rPh sb="2" eb="3">
      <t>タ</t>
    </rPh>
    <rPh sb="4" eb="6">
      <t>ケイヤク</t>
    </rPh>
    <rPh sb="6" eb="7">
      <t>ガク</t>
    </rPh>
    <rPh sb="8" eb="10">
      <t>ケイヤク</t>
    </rPh>
    <rPh sb="10" eb="12">
      <t>タンカ</t>
    </rPh>
    <rPh sb="12" eb="13">
      <t>オヨ</t>
    </rPh>
    <rPh sb="16" eb="18">
      <t>ウチワケ</t>
    </rPh>
    <rPh sb="19" eb="21">
      <t>ホジョ</t>
    </rPh>
    <rPh sb="21" eb="23">
      <t>タイショウ</t>
    </rPh>
    <rPh sb="23" eb="25">
      <t>ケイヒ</t>
    </rPh>
    <rPh sb="26" eb="28">
      <t>ウチワケ</t>
    </rPh>
    <rPh sb="29" eb="31">
      <t>ノウヒン</t>
    </rPh>
    <rPh sb="31" eb="33">
      <t>ジョウキョウ</t>
    </rPh>
    <rPh sb="34" eb="36">
      <t>カクニン</t>
    </rPh>
    <rPh sb="36" eb="37">
      <t>トウ</t>
    </rPh>
    <rPh sb="38" eb="40">
      <t>カクニン</t>
    </rPh>
    <rPh sb="45" eb="48">
      <t>ケイヤクショ</t>
    </rPh>
    <rPh sb="49" eb="52">
      <t>シヨウショ</t>
    </rPh>
    <rPh sb="53" eb="55">
      <t>ヒヨウ</t>
    </rPh>
    <rPh sb="55" eb="57">
      <t>ウチワケ</t>
    </rPh>
    <rPh sb="57" eb="58">
      <t>ショ</t>
    </rPh>
    <phoneticPr fontId="2"/>
  </si>
  <si>
    <t>納品書(全ての学校に納品がされたことが分かる書類)等、契約書類一式を提出ください。</t>
    <rPh sb="0" eb="3">
      <t>ノウヒンショ</t>
    </rPh>
    <rPh sb="4" eb="5">
      <t>スベ</t>
    </rPh>
    <rPh sb="7" eb="9">
      <t>ガッコウ</t>
    </rPh>
    <rPh sb="10" eb="12">
      <t>ノウヒン</t>
    </rPh>
    <rPh sb="19" eb="20">
      <t>ワ</t>
    </rPh>
    <rPh sb="22" eb="24">
      <t>ショルイ</t>
    </rPh>
    <rPh sb="25" eb="26">
      <t>トウ</t>
    </rPh>
    <rPh sb="27" eb="29">
      <t>ケイヤク</t>
    </rPh>
    <rPh sb="29" eb="31">
      <t>ショルイ</t>
    </rPh>
    <rPh sb="31" eb="33">
      <t>イッシキ</t>
    </rPh>
    <rPh sb="34" eb="36">
      <t>テイシュツ</t>
    </rPh>
    <phoneticPr fontId="2"/>
  </si>
  <si>
    <t>No.</t>
    <phoneticPr fontId="2"/>
  </si>
  <si>
    <t>01</t>
    <phoneticPr fontId="2"/>
  </si>
  <si>
    <t>02</t>
    <phoneticPr fontId="2"/>
  </si>
  <si>
    <t>03</t>
  </si>
  <si>
    <t>04</t>
  </si>
  <si>
    <t>05</t>
  </si>
  <si>
    <t>06</t>
  </si>
  <si>
    <t>学校名</t>
    <rPh sb="0" eb="3">
      <t>ガッコウメイ</t>
    </rPh>
    <phoneticPr fontId="2"/>
  </si>
  <si>
    <t>1)-①（マルチメディアDAISYに関するもの）【更新】</t>
    <rPh sb="18" eb="19">
      <t>カン</t>
    </rPh>
    <rPh sb="25" eb="27">
      <t>コウシン</t>
    </rPh>
    <phoneticPr fontId="16"/>
  </si>
  <si>
    <t>1)-①（マルチメディアDAISYに関するもの）【新規】</t>
    <rPh sb="18" eb="19">
      <t>カン</t>
    </rPh>
    <rPh sb="25" eb="27">
      <t>シンキ</t>
    </rPh>
    <phoneticPr fontId="16"/>
  </si>
  <si>
    <t>1)-②（音声出力会話補助装置）【更新】</t>
    <rPh sb="5" eb="7">
      <t>オンセイ</t>
    </rPh>
    <rPh sb="7" eb="9">
      <t>シュツリョク</t>
    </rPh>
    <rPh sb="9" eb="11">
      <t>カイワ</t>
    </rPh>
    <rPh sb="11" eb="13">
      <t>ホジョ</t>
    </rPh>
    <rPh sb="13" eb="15">
      <t>ソウチ</t>
    </rPh>
    <rPh sb="17" eb="19">
      <t>コウシン</t>
    </rPh>
    <phoneticPr fontId="16"/>
  </si>
  <si>
    <t>1)-②（音声出力会話補助装置）【新規】</t>
    <rPh sb="17" eb="19">
      <t>シンキ</t>
    </rPh>
    <phoneticPr fontId="16"/>
  </si>
  <si>
    <t>1)-③（その他）【更新】</t>
    <rPh sb="7" eb="8">
      <t>タ</t>
    </rPh>
    <rPh sb="10" eb="12">
      <t>コウシン</t>
    </rPh>
    <phoneticPr fontId="16"/>
  </si>
  <si>
    <t>1)-③（その他）【新規】</t>
    <rPh sb="7" eb="8">
      <t>タ</t>
    </rPh>
    <rPh sb="10" eb="12">
      <t>シンキ</t>
    </rPh>
    <phoneticPr fontId="16"/>
  </si>
  <si>
    <t>2)-①（点字ディスプレイ等）【更新】</t>
    <rPh sb="5" eb="7">
      <t>テンジ</t>
    </rPh>
    <rPh sb="13" eb="14">
      <t>トウ</t>
    </rPh>
    <rPh sb="16" eb="18">
      <t>コウシン</t>
    </rPh>
    <phoneticPr fontId="16"/>
  </si>
  <si>
    <t>2)-①（点字ディスプレイ等）【新規】</t>
    <rPh sb="16" eb="18">
      <t>シンキ</t>
    </rPh>
    <phoneticPr fontId="16"/>
  </si>
  <si>
    <t>2)-②（点字関連ソフト）【更新】</t>
    <rPh sb="5" eb="7">
      <t>テンジ</t>
    </rPh>
    <rPh sb="7" eb="9">
      <t>カンレン</t>
    </rPh>
    <rPh sb="14" eb="16">
      <t>コウシン</t>
    </rPh>
    <phoneticPr fontId="16"/>
  </si>
  <si>
    <t>2)-②（点字関連ソフト）【新規】</t>
    <rPh sb="5" eb="7">
      <t>テンジ</t>
    </rPh>
    <rPh sb="7" eb="9">
      <t>カンレン</t>
    </rPh>
    <rPh sb="14" eb="16">
      <t>シンキ</t>
    </rPh>
    <phoneticPr fontId="16"/>
  </si>
  <si>
    <t>3)-①（マイク及び受信機等）【更新】</t>
    <rPh sb="8" eb="9">
      <t>オヨ</t>
    </rPh>
    <rPh sb="10" eb="13">
      <t>ジュシンキ</t>
    </rPh>
    <rPh sb="13" eb="14">
      <t>トウ</t>
    </rPh>
    <rPh sb="16" eb="18">
      <t>コウシン</t>
    </rPh>
    <phoneticPr fontId="16"/>
  </si>
  <si>
    <t>3)-①（マイク及び受信機等）【新規】</t>
    <rPh sb="8" eb="9">
      <t>オヨ</t>
    </rPh>
    <rPh sb="10" eb="13">
      <t>ジュシンキ</t>
    </rPh>
    <rPh sb="13" eb="14">
      <t>トウ</t>
    </rPh>
    <rPh sb="16" eb="18">
      <t>シンキ</t>
    </rPh>
    <phoneticPr fontId="16"/>
  </si>
  <si>
    <t>3)-②（音声を認識し即座にテキストに変換するシステム）【更新】</t>
    <rPh sb="5" eb="7">
      <t>オンセイ</t>
    </rPh>
    <rPh sb="8" eb="10">
      <t>ニンシキ</t>
    </rPh>
    <rPh sb="11" eb="13">
      <t>ソクザ</t>
    </rPh>
    <rPh sb="19" eb="21">
      <t>ヘンカン</t>
    </rPh>
    <rPh sb="29" eb="31">
      <t>コウシン</t>
    </rPh>
    <phoneticPr fontId="16"/>
  </si>
  <si>
    <t>3)-②（音声を認識し即座にテキストに変換するシステム）【新規】</t>
    <rPh sb="5" eb="7">
      <t>オンセイ</t>
    </rPh>
    <rPh sb="8" eb="10">
      <t>ニンシキ</t>
    </rPh>
    <rPh sb="11" eb="13">
      <t>ソクザ</t>
    </rPh>
    <rPh sb="19" eb="21">
      <t>ヘンカン</t>
    </rPh>
    <rPh sb="29" eb="31">
      <t>シンキ</t>
    </rPh>
    <phoneticPr fontId="16"/>
  </si>
  <si>
    <t>4)-①（視線入力装置）【更新】</t>
    <rPh sb="5" eb="7">
      <t>シセン</t>
    </rPh>
    <rPh sb="7" eb="9">
      <t>ニュウリョク</t>
    </rPh>
    <rPh sb="9" eb="11">
      <t>ソウチ</t>
    </rPh>
    <rPh sb="13" eb="15">
      <t>コウシン</t>
    </rPh>
    <phoneticPr fontId="16"/>
  </si>
  <si>
    <t>4)-①（視線入力装置）【新規】</t>
    <rPh sb="5" eb="7">
      <t>シセン</t>
    </rPh>
    <rPh sb="7" eb="9">
      <t>ニュウリョク</t>
    </rPh>
    <rPh sb="9" eb="11">
      <t>ソウチ</t>
    </rPh>
    <rPh sb="13" eb="15">
      <t>シンキ</t>
    </rPh>
    <phoneticPr fontId="16"/>
  </si>
  <si>
    <t>5)-①（キーボード、ボタンスイッチ等）【更新】</t>
    <rPh sb="18" eb="19">
      <t>ナド</t>
    </rPh>
    <rPh sb="21" eb="23">
      <t>コウシン</t>
    </rPh>
    <phoneticPr fontId="16"/>
  </si>
  <si>
    <t>5)-①（キーボード、ボタンスイッチ等）【新規】</t>
    <rPh sb="18" eb="19">
      <t>ナド</t>
    </rPh>
    <rPh sb="21" eb="23">
      <t>シンキ</t>
    </rPh>
    <phoneticPr fontId="16"/>
  </si>
  <si>
    <t>5)-②（入力操作に係る装置）【更新】</t>
    <rPh sb="5" eb="7">
      <t>ニュウリョク</t>
    </rPh>
    <rPh sb="7" eb="9">
      <t>ソウサ</t>
    </rPh>
    <rPh sb="10" eb="11">
      <t>カカ</t>
    </rPh>
    <rPh sb="12" eb="14">
      <t>ソウチ</t>
    </rPh>
    <rPh sb="16" eb="18">
      <t>コウシン</t>
    </rPh>
    <phoneticPr fontId="16"/>
  </si>
  <si>
    <t>5)-②（入力操作に係る装置）【新規】</t>
    <rPh sb="5" eb="7">
      <t>ニュウリョク</t>
    </rPh>
    <rPh sb="7" eb="9">
      <t>ソウサ</t>
    </rPh>
    <rPh sb="10" eb="11">
      <t>カカ</t>
    </rPh>
    <rPh sb="12" eb="14">
      <t>ソウチ</t>
    </rPh>
    <rPh sb="16" eb="18">
      <t>シンキ</t>
    </rPh>
    <phoneticPr fontId="16"/>
  </si>
  <si>
    <t>6)-①（音声に関するもの）【更新】</t>
    <rPh sb="5" eb="7">
      <t>オンセイ</t>
    </rPh>
    <rPh sb="8" eb="9">
      <t>カン</t>
    </rPh>
    <rPh sb="15" eb="17">
      <t>コウシン</t>
    </rPh>
    <phoneticPr fontId="16"/>
  </si>
  <si>
    <t>6)-①（音声に関するもの）【新規】</t>
    <rPh sb="5" eb="7">
      <t>オンセイ</t>
    </rPh>
    <rPh sb="8" eb="9">
      <t>カン</t>
    </rPh>
    <rPh sb="15" eb="17">
      <t>シンキ</t>
    </rPh>
    <phoneticPr fontId="16"/>
  </si>
  <si>
    <t>6)-②（ディスプレイ等）【更新】</t>
    <rPh sb="11" eb="12">
      <t>トウ</t>
    </rPh>
    <rPh sb="14" eb="16">
      <t>コウシン</t>
    </rPh>
    <phoneticPr fontId="16"/>
  </si>
  <si>
    <t>6)-②（ディスプレイ等）【新規】</t>
    <rPh sb="11" eb="12">
      <t>トウ</t>
    </rPh>
    <rPh sb="14" eb="16">
      <t>シンキ</t>
    </rPh>
    <phoneticPr fontId="16"/>
  </si>
  <si>
    <t>6)-③（固定器具）【更新】</t>
    <rPh sb="5" eb="7">
      <t>コテイ</t>
    </rPh>
    <rPh sb="7" eb="9">
      <t>キグ</t>
    </rPh>
    <rPh sb="11" eb="13">
      <t>コウシン</t>
    </rPh>
    <phoneticPr fontId="16"/>
  </si>
  <si>
    <t>6)-③（固定器具）【新規】</t>
    <rPh sb="5" eb="7">
      <t>コテイ</t>
    </rPh>
    <rPh sb="7" eb="9">
      <t>キグ</t>
    </rPh>
    <rPh sb="11" eb="13">
      <t>シンキ</t>
    </rPh>
    <phoneticPr fontId="16"/>
  </si>
  <si>
    <t>7)-①（ソフトウェア）【更新】</t>
    <rPh sb="13" eb="15">
      <t>コウシン</t>
    </rPh>
    <phoneticPr fontId="16"/>
  </si>
  <si>
    <t>7)-①（ソフトウェア）【新規】</t>
    <rPh sb="13" eb="15">
      <t>シンキ</t>
    </rPh>
    <phoneticPr fontId="16"/>
  </si>
  <si>
    <t>8)-①（その他）【更新】</t>
    <rPh sb="7" eb="8">
      <t>タ</t>
    </rPh>
    <rPh sb="10" eb="12">
      <t>コウシン</t>
    </rPh>
    <phoneticPr fontId="16"/>
  </si>
  <si>
    <t>8)-①（その他）【新規】</t>
    <rPh sb="7" eb="8">
      <t>タ</t>
    </rPh>
    <rPh sb="10" eb="12">
      <t>シンキ</t>
    </rPh>
    <phoneticPr fontId="16"/>
  </si>
  <si>
    <t>数量</t>
    <rPh sb="0" eb="2">
      <t>スウリョウ</t>
    </rPh>
    <phoneticPr fontId="2"/>
  </si>
  <si>
    <t>07</t>
  </si>
  <si>
    <t>08</t>
  </si>
  <si>
    <t>09</t>
  </si>
  <si>
    <t>10</t>
  </si>
  <si>
    <t>11</t>
  </si>
  <si>
    <t>12</t>
  </si>
  <si>
    <t>13</t>
  </si>
  <si>
    <t>14</t>
  </si>
  <si>
    <t>15</t>
  </si>
  <si>
    <t>補助対象
事業費(円)</t>
    <rPh sb="0" eb="2">
      <t>ホジョ</t>
    </rPh>
    <rPh sb="2" eb="4">
      <t>タイショウ</t>
    </rPh>
    <rPh sb="5" eb="7">
      <t>ジギョウ</t>
    </rPh>
    <rPh sb="7" eb="8">
      <t>ヒ</t>
    </rPh>
    <rPh sb="9" eb="10">
      <t>エン</t>
    </rPh>
    <phoneticPr fontId="2"/>
  </si>
  <si>
    <t>納入完了
予定日</t>
    <rPh sb="0" eb="2">
      <t>ノウニュウ</t>
    </rPh>
    <rPh sb="2" eb="4">
      <t>カンリョウ</t>
    </rPh>
    <rPh sb="5" eb="7">
      <t>ヨテイ</t>
    </rPh>
    <rPh sb="7" eb="8">
      <t>ヒ</t>
    </rPh>
    <phoneticPr fontId="2"/>
  </si>
  <si>
    <t>備考</t>
    <rPh sb="0" eb="2">
      <t>ビコウ</t>
    </rPh>
    <phoneticPr fontId="2"/>
  </si>
  <si>
    <t>※2 リース事業において、交付要綱第６条第３項に基づき、消費税等仕入控除税額が既に明らかな場合は「○」を選択して、契約予定単価から減額して申請すること。現時点で明らかではない場合は「×」を選択すること。(ただし、最終的には、減額又は返還が必要となる。)</t>
    <rPh sb="6" eb="8">
      <t>ジギョウ</t>
    </rPh>
    <rPh sb="13" eb="15">
      <t>コウフ</t>
    </rPh>
    <rPh sb="15" eb="17">
      <t>ヨウコウ</t>
    </rPh>
    <rPh sb="17" eb="18">
      <t>ダイ</t>
    </rPh>
    <rPh sb="19" eb="20">
      <t>ジョウ</t>
    </rPh>
    <rPh sb="20" eb="21">
      <t>ダイ</t>
    </rPh>
    <rPh sb="22" eb="23">
      <t>コウ</t>
    </rPh>
    <rPh sb="24" eb="25">
      <t>モト</t>
    </rPh>
    <rPh sb="28" eb="31">
      <t>ショウヒゼイ</t>
    </rPh>
    <rPh sb="31" eb="32">
      <t>トウ</t>
    </rPh>
    <rPh sb="32" eb="34">
      <t>シイレ</t>
    </rPh>
    <rPh sb="34" eb="36">
      <t>コウジョ</t>
    </rPh>
    <rPh sb="36" eb="38">
      <t>ゼイガク</t>
    </rPh>
    <rPh sb="39" eb="40">
      <t>スデ</t>
    </rPh>
    <rPh sb="41" eb="42">
      <t>アキ</t>
    </rPh>
    <rPh sb="45" eb="47">
      <t>バアイ</t>
    </rPh>
    <rPh sb="52" eb="54">
      <t>センタク</t>
    </rPh>
    <rPh sb="57" eb="59">
      <t>ケイヤク</t>
    </rPh>
    <rPh sb="59" eb="61">
      <t>ヨテイ</t>
    </rPh>
    <rPh sb="61" eb="63">
      <t>タンカ</t>
    </rPh>
    <rPh sb="65" eb="67">
      <t>ゲンガク</t>
    </rPh>
    <rPh sb="69" eb="71">
      <t>シンセイ</t>
    </rPh>
    <rPh sb="76" eb="79">
      <t>ゲンジテン</t>
    </rPh>
    <rPh sb="80" eb="81">
      <t>アキ</t>
    </rPh>
    <rPh sb="87" eb="89">
      <t>バアイ</t>
    </rPh>
    <rPh sb="94" eb="96">
      <t>センタク</t>
    </rPh>
    <rPh sb="106" eb="109">
      <t>サイシュウテキ</t>
    </rPh>
    <rPh sb="112" eb="114">
      <t>ゲンガク</t>
    </rPh>
    <rPh sb="114" eb="115">
      <t>マタ</t>
    </rPh>
    <rPh sb="116" eb="118">
      <t>ヘンカン</t>
    </rPh>
    <rPh sb="119" eb="121">
      <t>ヒツヨウ</t>
    </rPh>
    <phoneticPr fontId="2"/>
  </si>
  <si>
    <t>※2 リース事業において、交付要綱第15条第３項に基づき、消費税等仕入控除税額が既に明らかな場合は「○」を選択して、契約単価から減額して申請すること。現時点で明らかではない場合は「×」を選択すること。(ただし、最終的には、返還が必要となる。)</t>
    <rPh sb="6" eb="8">
      <t>ジギョウ</t>
    </rPh>
    <rPh sb="13" eb="15">
      <t>コウフ</t>
    </rPh>
    <rPh sb="15" eb="17">
      <t>ヨウコウ</t>
    </rPh>
    <rPh sb="17" eb="18">
      <t>ダイ</t>
    </rPh>
    <rPh sb="20" eb="21">
      <t>ジョウ</t>
    </rPh>
    <rPh sb="21" eb="22">
      <t>ダイ</t>
    </rPh>
    <rPh sb="23" eb="24">
      <t>コウ</t>
    </rPh>
    <rPh sb="25" eb="26">
      <t>モト</t>
    </rPh>
    <rPh sb="29" eb="32">
      <t>ショウヒゼイ</t>
    </rPh>
    <rPh sb="32" eb="33">
      <t>トウ</t>
    </rPh>
    <rPh sb="33" eb="35">
      <t>シイレ</t>
    </rPh>
    <rPh sb="35" eb="37">
      <t>コウジョ</t>
    </rPh>
    <rPh sb="37" eb="39">
      <t>ゼイガク</t>
    </rPh>
    <rPh sb="40" eb="41">
      <t>スデ</t>
    </rPh>
    <rPh sb="42" eb="43">
      <t>アキ</t>
    </rPh>
    <rPh sb="46" eb="48">
      <t>バアイ</t>
    </rPh>
    <rPh sb="53" eb="55">
      <t>センタク</t>
    </rPh>
    <rPh sb="58" eb="60">
      <t>ケイヤク</t>
    </rPh>
    <rPh sb="60" eb="62">
      <t>タンカ</t>
    </rPh>
    <rPh sb="64" eb="66">
      <t>ゲンガク</t>
    </rPh>
    <rPh sb="68" eb="70">
      <t>シンセイ</t>
    </rPh>
    <rPh sb="75" eb="78">
      <t>ゲンジテン</t>
    </rPh>
    <rPh sb="79" eb="80">
      <t>アキ</t>
    </rPh>
    <rPh sb="86" eb="88">
      <t>バアイ</t>
    </rPh>
    <rPh sb="93" eb="95">
      <t>センタク</t>
    </rPh>
    <rPh sb="105" eb="108">
      <t>サイシュウテキ</t>
    </rPh>
    <rPh sb="111" eb="113">
      <t>ヘンカン</t>
    </rPh>
    <rPh sb="114" eb="116">
      <t>ヒツヨウ</t>
    </rPh>
    <phoneticPr fontId="2"/>
  </si>
  <si>
    <r>
      <rPr>
        <sz val="11"/>
        <rFont val="Meiryo UI"/>
        <family val="3"/>
        <charset val="128"/>
      </rPr>
      <t>補助単価
(円)</t>
    </r>
    <r>
      <rPr>
        <sz val="9"/>
        <rFont val="Meiryo UI"/>
        <family val="3"/>
        <charset val="128"/>
      </rPr>
      <t xml:space="preserve">
※4</t>
    </r>
    <rPh sb="0" eb="2">
      <t>ホジョ</t>
    </rPh>
    <rPh sb="2" eb="4">
      <t>タンカ</t>
    </rPh>
    <rPh sb="6" eb="7">
      <t>エン</t>
    </rPh>
    <phoneticPr fontId="2"/>
  </si>
  <si>
    <t>※5 「契約予定単価」とは、運営要領別添の第３（１－１）③及び（１－２）③及びガイドライン「2.3補助対象に関する補足」等に記載されている補助対象経費を含む端末１台当たりの購入予定額のことである。小数点以下は切り捨て、整数を入力すること。</t>
    <rPh sb="4" eb="6">
      <t>ケイヤク</t>
    </rPh>
    <rPh sb="6" eb="8">
      <t>ヨテイ</t>
    </rPh>
    <rPh sb="8" eb="10">
      <t>タンカ</t>
    </rPh>
    <rPh sb="14" eb="16">
      <t>ウンエイ</t>
    </rPh>
    <rPh sb="16" eb="18">
      <t>ヨウリョウ</t>
    </rPh>
    <rPh sb="18" eb="20">
      <t>ベッテン</t>
    </rPh>
    <rPh sb="21" eb="22">
      <t>ダイ</t>
    </rPh>
    <rPh sb="29" eb="30">
      <t>オヨ</t>
    </rPh>
    <rPh sb="37" eb="38">
      <t>オヨ</t>
    </rPh>
    <rPh sb="49" eb="51">
      <t>ホジョ</t>
    </rPh>
    <rPh sb="51" eb="53">
      <t>タイショウ</t>
    </rPh>
    <rPh sb="54" eb="55">
      <t>カン</t>
    </rPh>
    <rPh sb="57" eb="59">
      <t>ホソク</t>
    </rPh>
    <rPh sb="60" eb="61">
      <t>トウ</t>
    </rPh>
    <rPh sb="62" eb="64">
      <t>キサイ</t>
    </rPh>
    <rPh sb="69" eb="71">
      <t>ホジョ</t>
    </rPh>
    <rPh sb="71" eb="73">
      <t>タイショウ</t>
    </rPh>
    <rPh sb="73" eb="75">
      <t>ケイヒ</t>
    </rPh>
    <rPh sb="76" eb="77">
      <t>フク</t>
    </rPh>
    <rPh sb="78" eb="80">
      <t>タンマツ</t>
    </rPh>
    <rPh sb="81" eb="82">
      <t>ダイ</t>
    </rPh>
    <rPh sb="82" eb="83">
      <t>ア</t>
    </rPh>
    <rPh sb="86" eb="88">
      <t>コウニュウ</t>
    </rPh>
    <rPh sb="88" eb="90">
      <t>ヨテイ</t>
    </rPh>
    <rPh sb="90" eb="91">
      <t>ガク</t>
    </rPh>
    <rPh sb="98" eb="101">
      <t>ショウスウテン</t>
    </rPh>
    <rPh sb="101" eb="103">
      <t>イカ</t>
    </rPh>
    <rPh sb="104" eb="105">
      <t>キ</t>
    </rPh>
    <rPh sb="106" eb="107">
      <t>ス</t>
    </rPh>
    <rPh sb="109" eb="111">
      <t>セイスウ</t>
    </rPh>
    <rPh sb="112" eb="114">
      <t>ニュウリョク</t>
    </rPh>
    <phoneticPr fontId="2"/>
  </si>
  <si>
    <t>※6 なお、リース事業において、消費税等仕入控除税額を減額申請する場合は「契約予定単価」は当該額を控除した額を直接入力すること。</t>
    <rPh sb="9" eb="11">
      <t>ジギョウ</t>
    </rPh>
    <rPh sb="16" eb="19">
      <t>ショウヒゼイ</t>
    </rPh>
    <rPh sb="19" eb="20">
      <t>トウ</t>
    </rPh>
    <rPh sb="20" eb="26">
      <t>シイレコウジョゼイガク</t>
    </rPh>
    <rPh sb="27" eb="29">
      <t>ゲンガク</t>
    </rPh>
    <rPh sb="29" eb="31">
      <t>シンセイ</t>
    </rPh>
    <rPh sb="33" eb="35">
      <t>バアイ</t>
    </rPh>
    <rPh sb="37" eb="39">
      <t>ケイヤク</t>
    </rPh>
    <rPh sb="39" eb="41">
      <t>ヨテイ</t>
    </rPh>
    <rPh sb="41" eb="43">
      <t>タンカ</t>
    </rPh>
    <rPh sb="45" eb="47">
      <t>トウガイ</t>
    </rPh>
    <rPh sb="47" eb="48">
      <t>ガク</t>
    </rPh>
    <rPh sb="49" eb="51">
      <t>コウジョ</t>
    </rPh>
    <rPh sb="53" eb="54">
      <t>ガク</t>
    </rPh>
    <rPh sb="55" eb="57">
      <t>チョクセツ</t>
    </rPh>
    <rPh sb="57" eb="59">
      <t>ニュウリョク</t>
    </rPh>
    <phoneticPr fontId="2"/>
  </si>
  <si>
    <t>※5 「契約単価」とは、運営要領別添の第３（１－１）③及び（１－２）③及びガイドライン「2.3補助対象に関する補足」等に記載されている補助対象経費を含む端末１台当たりの購入額のことである。小数点以下は切り捨て、整数を入力すること。</t>
    <rPh sb="4" eb="6">
      <t>ケイヤク</t>
    </rPh>
    <rPh sb="6" eb="8">
      <t>タンカ</t>
    </rPh>
    <rPh sb="12" eb="14">
      <t>ウンエイ</t>
    </rPh>
    <rPh sb="14" eb="16">
      <t>ヨウリョウ</t>
    </rPh>
    <rPh sb="16" eb="18">
      <t>ベッテン</t>
    </rPh>
    <rPh sb="19" eb="20">
      <t>ダイ</t>
    </rPh>
    <rPh sb="27" eb="28">
      <t>オヨ</t>
    </rPh>
    <rPh sb="35" eb="36">
      <t>オヨ</t>
    </rPh>
    <rPh sb="47" eb="49">
      <t>ホジョ</t>
    </rPh>
    <rPh sb="49" eb="51">
      <t>タイショウ</t>
    </rPh>
    <rPh sb="52" eb="53">
      <t>カン</t>
    </rPh>
    <rPh sb="55" eb="57">
      <t>ホソク</t>
    </rPh>
    <rPh sb="58" eb="59">
      <t>トウ</t>
    </rPh>
    <rPh sb="60" eb="62">
      <t>キサイ</t>
    </rPh>
    <rPh sb="67" eb="69">
      <t>ホジョ</t>
    </rPh>
    <rPh sb="69" eb="71">
      <t>タイショウ</t>
    </rPh>
    <rPh sb="71" eb="73">
      <t>ケイヒ</t>
    </rPh>
    <rPh sb="74" eb="75">
      <t>フク</t>
    </rPh>
    <rPh sb="76" eb="78">
      <t>タンマツ</t>
    </rPh>
    <rPh sb="79" eb="80">
      <t>ダイ</t>
    </rPh>
    <rPh sb="80" eb="81">
      <t>ア</t>
    </rPh>
    <rPh sb="84" eb="86">
      <t>コウニュウ</t>
    </rPh>
    <rPh sb="86" eb="87">
      <t>ガク</t>
    </rPh>
    <phoneticPr fontId="2"/>
  </si>
  <si>
    <t>※6 なお、リース事業において、消費税等仕入控除税額を減額申請する場合は「契約単価」は当該額を控除した額を直接入力すること。</t>
    <rPh sb="9" eb="11">
      <t>ジギョウ</t>
    </rPh>
    <rPh sb="16" eb="19">
      <t>ショウヒゼイ</t>
    </rPh>
    <rPh sb="19" eb="20">
      <t>トウ</t>
    </rPh>
    <rPh sb="20" eb="26">
      <t>シイレコウジョゼイガク</t>
    </rPh>
    <rPh sb="27" eb="29">
      <t>ゲンガク</t>
    </rPh>
    <rPh sb="29" eb="31">
      <t>シンセイ</t>
    </rPh>
    <rPh sb="33" eb="35">
      <t>バアイ</t>
    </rPh>
    <rPh sb="37" eb="39">
      <t>ケイヤク</t>
    </rPh>
    <rPh sb="39" eb="41">
      <t>タンカ</t>
    </rPh>
    <rPh sb="43" eb="45">
      <t>トウガイ</t>
    </rPh>
    <rPh sb="45" eb="46">
      <t>ガク</t>
    </rPh>
    <rPh sb="47" eb="49">
      <t>コウジョ</t>
    </rPh>
    <rPh sb="51" eb="52">
      <t>ガク</t>
    </rPh>
    <rPh sb="53" eb="55">
      <t>チョクセツ</t>
    </rPh>
    <rPh sb="55" eb="57">
      <t>ニュウリョク</t>
    </rPh>
    <phoneticPr fontId="2"/>
  </si>
  <si>
    <t>※4 運営要領別添別表「特別加算の対象地域」に所在する学校がある場合、「○」を選択すること。なお、当該地域に該当する場合、「補助単価」は「56,100円」(補助基準額に特別加算率を乗じた金額)が自動的に表示される。</t>
    <rPh sb="3" eb="5">
      <t>ウンエイ</t>
    </rPh>
    <rPh sb="5" eb="7">
      <t>ヨウリョウ</t>
    </rPh>
    <rPh sb="7" eb="9">
      <t>ベッテン</t>
    </rPh>
    <rPh sb="9" eb="11">
      <t>ベッピョウ</t>
    </rPh>
    <rPh sb="12" eb="14">
      <t>トクベツ</t>
    </rPh>
    <rPh sb="14" eb="16">
      <t>カサン</t>
    </rPh>
    <rPh sb="17" eb="19">
      <t>タイショウ</t>
    </rPh>
    <rPh sb="19" eb="21">
      <t>チイキ</t>
    </rPh>
    <rPh sb="23" eb="25">
      <t>ショザイ</t>
    </rPh>
    <rPh sb="27" eb="29">
      <t>ガッコウ</t>
    </rPh>
    <rPh sb="32" eb="34">
      <t>バアイ</t>
    </rPh>
    <rPh sb="39" eb="41">
      <t>センタク</t>
    </rPh>
    <rPh sb="49" eb="51">
      <t>トウガイ</t>
    </rPh>
    <rPh sb="51" eb="53">
      <t>チイキ</t>
    </rPh>
    <rPh sb="54" eb="56">
      <t>ガイトウ</t>
    </rPh>
    <rPh sb="58" eb="60">
      <t>バアイ</t>
    </rPh>
    <rPh sb="62" eb="64">
      <t>ホジョ</t>
    </rPh>
    <rPh sb="64" eb="66">
      <t>タンカ</t>
    </rPh>
    <rPh sb="75" eb="76">
      <t>エン</t>
    </rPh>
    <rPh sb="78" eb="80">
      <t>ホジョ</t>
    </rPh>
    <rPh sb="80" eb="82">
      <t>キジュン</t>
    </rPh>
    <rPh sb="82" eb="83">
      <t>ガク</t>
    </rPh>
    <rPh sb="84" eb="86">
      <t>トクベツ</t>
    </rPh>
    <rPh sb="86" eb="88">
      <t>カサン</t>
    </rPh>
    <rPh sb="88" eb="89">
      <t>リツ</t>
    </rPh>
    <rPh sb="90" eb="91">
      <t>ジョウ</t>
    </rPh>
    <rPh sb="93" eb="95">
      <t>キンガク</t>
    </rPh>
    <rPh sb="97" eb="100">
      <t>ジドウテキ</t>
    </rPh>
    <rPh sb="101" eb="103">
      <t>ヒョウジ</t>
    </rPh>
    <phoneticPr fontId="2"/>
  </si>
  <si>
    <r>
      <rPr>
        <sz val="14"/>
        <rFont val="Meiryo UI"/>
        <family val="3"/>
        <charset val="128"/>
      </rPr>
      <t>入出力支援装置区分</t>
    </r>
    <r>
      <rPr>
        <sz val="9"/>
        <rFont val="Meiryo UI"/>
        <family val="3"/>
        <charset val="128"/>
      </rPr>
      <t xml:space="preserve">
※1</t>
    </r>
    <rPh sb="0" eb="7">
      <t>ニュウシュツリョクシエンソウチ</t>
    </rPh>
    <rPh sb="7" eb="9">
      <t>クブン</t>
    </rPh>
    <phoneticPr fontId="2"/>
  </si>
  <si>
    <t>※2 「品名」は、「メーカー・製品名・型番」を記載すること。</t>
    <rPh sb="4" eb="6">
      <t>ヒンメイ</t>
    </rPh>
    <rPh sb="15" eb="18">
      <t>セイヒンメイ</t>
    </rPh>
    <rPh sb="19" eb="21">
      <t>カタバン</t>
    </rPh>
    <rPh sb="23" eb="25">
      <t>キサイ</t>
    </rPh>
    <phoneticPr fontId="2"/>
  </si>
  <si>
    <t>※1 令和６年１月24日付事務連絡にて文部科学省から通知された「入出力支援装置の補助対象の目安」に基づき、入出力支援装置の区分を選択すること。</t>
    <rPh sb="49" eb="50">
      <t>モト</t>
    </rPh>
    <rPh sb="53" eb="60">
      <t>ニュウシュツリョクシエンソウチ</t>
    </rPh>
    <rPh sb="61" eb="63">
      <t>クブン</t>
    </rPh>
    <rPh sb="64" eb="66">
      <t>センタク</t>
    </rPh>
    <phoneticPr fontId="2"/>
  </si>
  <si>
    <r>
      <t xml:space="preserve">品名
</t>
    </r>
    <r>
      <rPr>
        <sz val="9"/>
        <rFont val="Meiryo UI"/>
        <family val="3"/>
        <charset val="128"/>
      </rPr>
      <t>※2</t>
    </r>
    <rPh sb="0" eb="2">
      <t>ヒンメイ</t>
    </rPh>
    <phoneticPr fontId="2"/>
  </si>
  <si>
    <t>※9 校種内で単価等が異なる場合、適宜、行を追加して構わない。(その際、計算式を保持するため、行全体をコピーした上で、「コピーしたセルの挿入」の選択を繰り返し、必要な行数を設定すること。)</t>
    <rPh sb="3" eb="5">
      <t>コウシュ</t>
    </rPh>
    <rPh sb="5" eb="6">
      <t>ナイ</t>
    </rPh>
    <rPh sb="7" eb="9">
      <t>タンカ</t>
    </rPh>
    <rPh sb="9" eb="10">
      <t>トウ</t>
    </rPh>
    <rPh sb="11" eb="12">
      <t>コト</t>
    </rPh>
    <rPh sb="14" eb="16">
      <t>バアイ</t>
    </rPh>
    <rPh sb="17" eb="19">
      <t>テキギ</t>
    </rPh>
    <rPh sb="20" eb="21">
      <t>ギョウ</t>
    </rPh>
    <rPh sb="22" eb="24">
      <t>ツイカ</t>
    </rPh>
    <rPh sb="26" eb="27">
      <t>カマ</t>
    </rPh>
    <rPh sb="34" eb="35">
      <t>サイ</t>
    </rPh>
    <rPh sb="36" eb="39">
      <t>ケイサンシキ</t>
    </rPh>
    <rPh sb="40" eb="42">
      <t>ホジ</t>
    </rPh>
    <rPh sb="47" eb="48">
      <t>ギョウ</t>
    </rPh>
    <rPh sb="48" eb="50">
      <t>ゼンタイ</t>
    </rPh>
    <rPh sb="56" eb="57">
      <t>ウエ</t>
    </rPh>
    <rPh sb="68" eb="70">
      <t>ソウニュウ</t>
    </rPh>
    <rPh sb="72" eb="74">
      <t>センタク</t>
    </rPh>
    <rPh sb="75" eb="76">
      <t>ク</t>
    </rPh>
    <rPh sb="77" eb="78">
      <t>カエ</t>
    </rPh>
    <rPh sb="80" eb="82">
      <t>ヒツヨウ</t>
    </rPh>
    <rPh sb="83" eb="85">
      <t>ギョウスウ</t>
    </rPh>
    <rPh sb="86" eb="88">
      <t>セッテイ</t>
    </rPh>
    <phoneticPr fontId="2"/>
  </si>
  <si>
    <r>
      <t xml:space="preserve">単価
</t>
    </r>
    <r>
      <rPr>
        <sz val="9"/>
        <rFont val="Meiryo UI"/>
        <family val="3"/>
        <charset val="128"/>
      </rPr>
      <t>※3</t>
    </r>
    <rPh sb="0" eb="2">
      <t>タンカ</t>
    </rPh>
    <phoneticPr fontId="2"/>
  </si>
  <si>
    <r>
      <t xml:space="preserve">交付申請額
(円) </t>
    </r>
    <r>
      <rPr>
        <sz val="9"/>
        <rFont val="Meiryo UI"/>
        <family val="3"/>
        <charset val="128"/>
      </rPr>
      <t>※4</t>
    </r>
    <rPh sb="0" eb="2">
      <t>コウフ</t>
    </rPh>
    <rPh sb="2" eb="4">
      <t>シンセイ</t>
    </rPh>
    <rPh sb="4" eb="5">
      <t>ガク</t>
    </rPh>
    <rPh sb="7" eb="8">
      <t>エン</t>
    </rPh>
    <phoneticPr fontId="2"/>
  </si>
  <si>
    <t>※7 当欄の交付申請額を交付申請書に記載すること。</t>
    <rPh sb="3" eb="4">
      <t>トウ</t>
    </rPh>
    <rPh sb="4" eb="5">
      <t>ラン</t>
    </rPh>
    <rPh sb="6" eb="8">
      <t>コウフ</t>
    </rPh>
    <rPh sb="8" eb="10">
      <t>シンセイ</t>
    </rPh>
    <rPh sb="10" eb="11">
      <t>ガク</t>
    </rPh>
    <rPh sb="12" eb="14">
      <t>コウフ</t>
    </rPh>
    <rPh sb="14" eb="17">
      <t>シンセイショ</t>
    </rPh>
    <rPh sb="18" eb="20">
      <t>キサイ</t>
    </rPh>
    <phoneticPr fontId="2"/>
  </si>
  <si>
    <t>※4 当欄の交付申請額を交付申請書に記載すること。</t>
    <rPh sb="3" eb="4">
      <t>トウ</t>
    </rPh>
    <rPh sb="4" eb="5">
      <t>ラン</t>
    </rPh>
    <rPh sb="6" eb="8">
      <t>コウフ</t>
    </rPh>
    <rPh sb="8" eb="10">
      <t>シンセイ</t>
    </rPh>
    <rPh sb="10" eb="11">
      <t>ガク</t>
    </rPh>
    <rPh sb="12" eb="14">
      <t>コウフ</t>
    </rPh>
    <rPh sb="14" eb="17">
      <t>シンセイショ</t>
    </rPh>
    <rPh sb="18" eb="20">
      <t>キサイ</t>
    </rPh>
    <phoneticPr fontId="2"/>
  </si>
  <si>
    <t>※7 当欄の実績報告額を実績報告書に記載すること。。なお、実績報告額の合計額は交付決定額を超えることはできない。</t>
    <rPh sb="3" eb="4">
      <t>トウ</t>
    </rPh>
    <rPh sb="4" eb="5">
      <t>ラン</t>
    </rPh>
    <rPh sb="6" eb="8">
      <t>ジッセキ</t>
    </rPh>
    <rPh sb="8" eb="10">
      <t>ホウコク</t>
    </rPh>
    <rPh sb="10" eb="11">
      <t>ガク</t>
    </rPh>
    <rPh sb="12" eb="14">
      <t>ジッセキ</t>
    </rPh>
    <rPh sb="14" eb="17">
      <t>ホウコクショ</t>
    </rPh>
    <rPh sb="18" eb="20">
      <t>キサイ</t>
    </rPh>
    <rPh sb="29" eb="31">
      <t>ジッセキ</t>
    </rPh>
    <rPh sb="31" eb="33">
      <t>ホウコク</t>
    </rPh>
    <rPh sb="33" eb="34">
      <t>ガク</t>
    </rPh>
    <rPh sb="35" eb="37">
      <t>ゴウケイ</t>
    </rPh>
    <rPh sb="37" eb="38">
      <t>ガク</t>
    </rPh>
    <rPh sb="39" eb="41">
      <t>コウフ</t>
    </rPh>
    <rPh sb="41" eb="43">
      <t>ケッテイ</t>
    </rPh>
    <rPh sb="43" eb="44">
      <t>ガク</t>
    </rPh>
    <rPh sb="45" eb="46">
      <t>コ</t>
    </rPh>
    <phoneticPr fontId="2"/>
  </si>
  <si>
    <t>※5 ソフトウェアを購入した場合、連動する入出力支援装置がある場合は「備考」に当該品名を記載すること。</t>
    <rPh sb="10" eb="12">
      <t>コウニュウ</t>
    </rPh>
    <rPh sb="14" eb="16">
      <t>バアイ</t>
    </rPh>
    <rPh sb="17" eb="19">
      <t>レンドウ</t>
    </rPh>
    <rPh sb="21" eb="24">
      <t>ニュウシュツリョク</t>
    </rPh>
    <rPh sb="24" eb="26">
      <t>シエン</t>
    </rPh>
    <rPh sb="26" eb="28">
      <t>ソウチ</t>
    </rPh>
    <rPh sb="31" eb="33">
      <t>バアイ</t>
    </rPh>
    <rPh sb="35" eb="37">
      <t>ビコウ</t>
    </rPh>
    <rPh sb="39" eb="41">
      <t>トウガイ</t>
    </rPh>
    <rPh sb="41" eb="43">
      <t>ヒンメイ</t>
    </rPh>
    <rPh sb="44" eb="46">
      <t>キサイ</t>
    </rPh>
    <phoneticPr fontId="2"/>
  </si>
  <si>
    <t>※6 適宜、行を追加して構わない。(その際、計算式を保持するため、最終行全体をコピーした上で、「コピーしたセルの挿入」の選択を繰り返し、必要な行数を設定すること。)</t>
    <rPh sb="3" eb="5">
      <t>テキギ</t>
    </rPh>
    <rPh sb="6" eb="7">
      <t>ギョウ</t>
    </rPh>
    <rPh sb="8" eb="10">
      <t>ツイカ</t>
    </rPh>
    <rPh sb="12" eb="13">
      <t>カマ</t>
    </rPh>
    <rPh sb="20" eb="21">
      <t>サイ</t>
    </rPh>
    <rPh sb="22" eb="25">
      <t>ケイサンシキ</t>
    </rPh>
    <rPh sb="26" eb="28">
      <t>ホジ</t>
    </rPh>
    <rPh sb="33" eb="35">
      <t>サイシュウ</t>
    </rPh>
    <rPh sb="35" eb="36">
      <t>ギョウ</t>
    </rPh>
    <rPh sb="36" eb="38">
      <t>ゼンタイ</t>
    </rPh>
    <rPh sb="44" eb="45">
      <t>ウエ</t>
    </rPh>
    <rPh sb="56" eb="58">
      <t>ソウニュウ</t>
    </rPh>
    <rPh sb="60" eb="62">
      <t>センタク</t>
    </rPh>
    <rPh sb="63" eb="64">
      <t>ク</t>
    </rPh>
    <rPh sb="65" eb="66">
      <t>カエ</t>
    </rPh>
    <rPh sb="68" eb="70">
      <t>ヒツヨウ</t>
    </rPh>
    <rPh sb="71" eb="73">
      <t>ギョウスウ</t>
    </rPh>
    <rPh sb="74" eb="76">
      <t>セッテイ</t>
    </rPh>
    <phoneticPr fontId="2"/>
  </si>
  <si>
    <t>別記第９号様式関係　東京都公立学校情報機器整備支援事業補助金実績報告書(入出力支援装置関連)添付様式</t>
    <rPh sb="10" eb="12">
      <t>トウキョウ</t>
    </rPh>
    <rPh sb="12" eb="13">
      <t>ト</t>
    </rPh>
    <rPh sb="13" eb="15">
      <t>コウリツ</t>
    </rPh>
    <rPh sb="15" eb="17">
      <t>ガッコウ</t>
    </rPh>
    <rPh sb="17" eb="19">
      <t>ジョウホウ</t>
    </rPh>
    <rPh sb="19" eb="21">
      <t>キキ</t>
    </rPh>
    <rPh sb="21" eb="23">
      <t>セイビ</t>
    </rPh>
    <rPh sb="23" eb="25">
      <t>シエン</t>
    </rPh>
    <rPh sb="25" eb="27">
      <t>ジギョウ</t>
    </rPh>
    <rPh sb="27" eb="30">
      <t>ホジョキン</t>
    </rPh>
    <rPh sb="30" eb="32">
      <t>ジッセキ</t>
    </rPh>
    <rPh sb="32" eb="35">
      <t>ホウコクショ</t>
    </rPh>
    <rPh sb="36" eb="39">
      <t>ニュウシュツリョク</t>
    </rPh>
    <rPh sb="39" eb="41">
      <t>シエン</t>
    </rPh>
    <rPh sb="41" eb="43">
      <t>ソウチ</t>
    </rPh>
    <rPh sb="43" eb="45">
      <t>カンレン</t>
    </rPh>
    <rPh sb="46" eb="48">
      <t>テンプ</t>
    </rPh>
    <rPh sb="48" eb="50">
      <t>ヨウシキ</t>
    </rPh>
    <phoneticPr fontId="3"/>
  </si>
  <si>
    <t>別記第９号様式関係　東京都公立学校情報機器整備支援事業補助金実績報告書(学習者用コンピュータ関連)添付様式②</t>
    <rPh sb="10" eb="12">
      <t>トウキョウ</t>
    </rPh>
    <rPh sb="12" eb="13">
      <t>ト</t>
    </rPh>
    <rPh sb="13" eb="15">
      <t>コウリツ</t>
    </rPh>
    <rPh sb="15" eb="17">
      <t>ガッコウ</t>
    </rPh>
    <rPh sb="17" eb="19">
      <t>ジョウホウ</t>
    </rPh>
    <rPh sb="19" eb="21">
      <t>キキ</t>
    </rPh>
    <rPh sb="21" eb="23">
      <t>セイビ</t>
    </rPh>
    <rPh sb="23" eb="25">
      <t>シエン</t>
    </rPh>
    <rPh sb="25" eb="27">
      <t>ジギョウ</t>
    </rPh>
    <rPh sb="27" eb="30">
      <t>ホジョキン</t>
    </rPh>
    <rPh sb="30" eb="32">
      <t>ジッセキ</t>
    </rPh>
    <rPh sb="32" eb="35">
      <t>ホウコクショ</t>
    </rPh>
    <rPh sb="36" eb="40">
      <t>ガクシュウシャヨウ</t>
    </rPh>
    <rPh sb="46" eb="48">
      <t>カンレン</t>
    </rPh>
    <rPh sb="49" eb="51">
      <t>テンプ</t>
    </rPh>
    <rPh sb="51" eb="53">
      <t>ヨウシキ</t>
    </rPh>
    <phoneticPr fontId="3"/>
  </si>
  <si>
    <t>別記第９号様式関係　東京都公立学校情報機器整備支援事業補助金実績報告書(学習者用コンピュータ関連)添付様式①</t>
    <rPh sb="0" eb="2">
      <t>ベッキ</t>
    </rPh>
    <rPh sb="2" eb="3">
      <t>ダイ</t>
    </rPh>
    <rPh sb="4" eb="5">
      <t>ゴウ</t>
    </rPh>
    <rPh sb="5" eb="7">
      <t>ヨウシキ</t>
    </rPh>
    <rPh sb="7" eb="9">
      <t>カンケイ</t>
    </rPh>
    <rPh sb="10" eb="12">
      <t>トウキョウ</t>
    </rPh>
    <rPh sb="12" eb="13">
      <t>ト</t>
    </rPh>
    <rPh sb="13" eb="15">
      <t>コウリツ</t>
    </rPh>
    <rPh sb="15" eb="17">
      <t>ガッコウ</t>
    </rPh>
    <rPh sb="17" eb="19">
      <t>ジョウホウ</t>
    </rPh>
    <rPh sb="19" eb="21">
      <t>キキ</t>
    </rPh>
    <rPh sb="21" eb="23">
      <t>セイビ</t>
    </rPh>
    <rPh sb="23" eb="25">
      <t>シエン</t>
    </rPh>
    <rPh sb="25" eb="27">
      <t>ジギョウ</t>
    </rPh>
    <rPh sb="27" eb="30">
      <t>ホジョキン</t>
    </rPh>
    <rPh sb="30" eb="32">
      <t>ジッセキ</t>
    </rPh>
    <rPh sb="32" eb="35">
      <t>ホウコクショ</t>
    </rPh>
    <rPh sb="36" eb="40">
      <t>ガクシュウシャヨウ</t>
    </rPh>
    <rPh sb="46" eb="48">
      <t>カンレン</t>
    </rPh>
    <rPh sb="49" eb="51">
      <t>テンプ</t>
    </rPh>
    <rPh sb="51" eb="53">
      <t>ヨウシキ</t>
    </rPh>
    <phoneticPr fontId="3"/>
  </si>
  <si>
    <t>別記第１号様式関係　東京都公立学校情報機器整備支援事業補助金交付申請書(入出力支援装置関連)添付様式</t>
    <rPh sb="10" eb="12">
      <t>トウキョウ</t>
    </rPh>
    <rPh sb="12" eb="13">
      <t>ト</t>
    </rPh>
    <rPh sb="13" eb="15">
      <t>コウリツ</t>
    </rPh>
    <rPh sb="15" eb="17">
      <t>ガッコウ</t>
    </rPh>
    <rPh sb="17" eb="19">
      <t>ジョウホウ</t>
    </rPh>
    <rPh sb="19" eb="21">
      <t>キキ</t>
    </rPh>
    <rPh sb="21" eb="23">
      <t>セイビ</t>
    </rPh>
    <rPh sb="23" eb="25">
      <t>シエン</t>
    </rPh>
    <rPh sb="25" eb="27">
      <t>ジギョウ</t>
    </rPh>
    <rPh sb="27" eb="30">
      <t>ホジョキン</t>
    </rPh>
    <rPh sb="30" eb="32">
      <t>コウフ</t>
    </rPh>
    <rPh sb="32" eb="35">
      <t>シンセイショ</t>
    </rPh>
    <rPh sb="36" eb="39">
      <t>ニュウシュツリョク</t>
    </rPh>
    <rPh sb="39" eb="41">
      <t>シエン</t>
    </rPh>
    <rPh sb="41" eb="43">
      <t>ソウチ</t>
    </rPh>
    <rPh sb="43" eb="45">
      <t>カンレン</t>
    </rPh>
    <rPh sb="46" eb="48">
      <t>テンプ</t>
    </rPh>
    <rPh sb="48" eb="50">
      <t>ヨウシキ</t>
    </rPh>
    <phoneticPr fontId="3"/>
  </si>
  <si>
    <t>別記第１号様式関係　東京都公立学校情報機器整備支援事業補助金交付申請書(学習者用コンピュータ関連)添付様式②</t>
    <rPh sb="10" eb="12">
      <t>トウキョウ</t>
    </rPh>
    <rPh sb="12" eb="13">
      <t>ト</t>
    </rPh>
    <rPh sb="13" eb="15">
      <t>コウリツ</t>
    </rPh>
    <rPh sb="15" eb="17">
      <t>ガッコウ</t>
    </rPh>
    <rPh sb="17" eb="19">
      <t>ジョウホウ</t>
    </rPh>
    <rPh sb="19" eb="21">
      <t>キキ</t>
    </rPh>
    <rPh sb="21" eb="23">
      <t>セイビ</t>
    </rPh>
    <rPh sb="23" eb="25">
      <t>シエン</t>
    </rPh>
    <rPh sb="25" eb="27">
      <t>ジギョウ</t>
    </rPh>
    <rPh sb="27" eb="30">
      <t>ホジョキン</t>
    </rPh>
    <rPh sb="30" eb="32">
      <t>コウフ</t>
    </rPh>
    <rPh sb="32" eb="35">
      <t>シンセイショ</t>
    </rPh>
    <rPh sb="36" eb="40">
      <t>ガクシュウシャヨウ</t>
    </rPh>
    <rPh sb="46" eb="48">
      <t>カンレン</t>
    </rPh>
    <rPh sb="49" eb="51">
      <t>テンプ</t>
    </rPh>
    <rPh sb="51" eb="53">
      <t>ヨウシキ</t>
    </rPh>
    <phoneticPr fontId="3"/>
  </si>
  <si>
    <t>※4 当欄の実績報告額を実績報告書に記載すること。。なお、実績報告額の合計額は交付決定額を超えることはできない。</t>
    <rPh sb="3" eb="4">
      <t>トウ</t>
    </rPh>
    <rPh sb="4" eb="5">
      <t>ラン</t>
    </rPh>
    <rPh sb="6" eb="8">
      <t>ジッセキ</t>
    </rPh>
    <rPh sb="8" eb="10">
      <t>ホウコク</t>
    </rPh>
    <rPh sb="10" eb="11">
      <t>ガク</t>
    </rPh>
    <rPh sb="12" eb="14">
      <t>ジッセキ</t>
    </rPh>
    <rPh sb="14" eb="17">
      <t>ホウコクショ</t>
    </rPh>
    <rPh sb="18" eb="20">
      <t>キサイ</t>
    </rPh>
    <rPh sb="29" eb="31">
      <t>ジッセキ</t>
    </rPh>
    <rPh sb="31" eb="33">
      <t>ホウコク</t>
    </rPh>
    <rPh sb="33" eb="34">
      <t>ガク</t>
    </rPh>
    <rPh sb="35" eb="37">
      <t>ゴウケイ</t>
    </rPh>
    <rPh sb="37" eb="38">
      <t>ガク</t>
    </rPh>
    <rPh sb="39" eb="41">
      <t>コウフ</t>
    </rPh>
    <rPh sb="41" eb="43">
      <t>ケッテイ</t>
    </rPh>
    <rPh sb="43" eb="44">
      <t>ガク</t>
    </rPh>
    <rPh sb="45" eb="46">
      <t>コ</t>
    </rPh>
    <phoneticPr fontId="2"/>
  </si>
  <si>
    <r>
      <t xml:space="preserve">実績報告額
(円) </t>
    </r>
    <r>
      <rPr>
        <sz val="9"/>
        <rFont val="Meiryo UI"/>
        <family val="3"/>
        <charset val="128"/>
      </rPr>
      <t>※4</t>
    </r>
    <rPh sb="0" eb="2">
      <t>ジッセキ</t>
    </rPh>
    <rPh sb="2" eb="4">
      <t>ホウコク</t>
    </rPh>
    <rPh sb="4" eb="5">
      <t>ガク</t>
    </rPh>
    <rPh sb="7" eb="8">
      <t>エン</t>
    </rPh>
    <phoneticPr fontId="2"/>
  </si>
  <si>
    <t>納入完了日</t>
    <rPh sb="0" eb="2">
      <t>ノウニュウ</t>
    </rPh>
    <rPh sb="2" eb="4">
      <t>カンリョウ</t>
    </rPh>
    <rPh sb="4" eb="5">
      <t>ヒ</t>
    </rPh>
    <phoneticPr fontId="2"/>
  </si>
  <si>
    <t>※3 「単価」は、運営要領別添の第３（２）等に記載されている補助対象経費を含む１数量当たりの購入予定額(消費税含む)を記載すること。単価10,000円未満は補助対象外となるため、留意すること。また、小数点以下は切り捨て、整数を入力すること。</t>
    <rPh sb="4" eb="6">
      <t>タンカ</t>
    </rPh>
    <rPh sb="40" eb="42">
      <t>スウリョウ</t>
    </rPh>
    <rPh sb="52" eb="55">
      <t>ショウヒゼイ</t>
    </rPh>
    <rPh sb="55" eb="56">
      <t>フク</t>
    </rPh>
    <rPh sb="59" eb="61">
      <t>キサイ</t>
    </rPh>
    <rPh sb="66" eb="68">
      <t>タンカ</t>
    </rPh>
    <rPh sb="74" eb="75">
      <t>エン</t>
    </rPh>
    <rPh sb="75" eb="77">
      <t>ミマン</t>
    </rPh>
    <rPh sb="78" eb="80">
      <t>ホジョ</t>
    </rPh>
    <rPh sb="80" eb="82">
      <t>タイショウ</t>
    </rPh>
    <rPh sb="82" eb="83">
      <t>ガイ</t>
    </rPh>
    <rPh sb="89" eb="91">
      <t>リュウイ</t>
    </rPh>
    <phoneticPr fontId="2"/>
  </si>
  <si>
    <t>※3 「単価」は、運営要領別添の第３（２）等に記載されている補助対象経費を含む１数量当たりの購入額(消費税含む)を記載すること。単価10,000円未満は補助対象外となるため、留意すること。また、小数点以下は切り捨て、整数を入力すること。</t>
    <rPh sb="4" eb="6">
      <t>タンカ</t>
    </rPh>
    <rPh sb="40" eb="42">
      <t>スウリョウ</t>
    </rPh>
    <rPh sb="50" eb="53">
      <t>ショウヒゼイ</t>
    </rPh>
    <rPh sb="53" eb="54">
      <t>フク</t>
    </rPh>
    <rPh sb="57" eb="59">
      <t>キサイ</t>
    </rPh>
    <rPh sb="64" eb="66">
      <t>タンカ</t>
    </rPh>
    <rPh sb="72" eb="73">
      <t>エン</t>
    </rPh>
    <rPh sb="73" eb="75">
      <t>ミマン</t>
    </rPh>
    <rPh sb="76" eb="78">
      <t>ホジョ</t>
    </rPh>
    <rPh sb="78" eb="80">
      <t>タイショウ</t>
    </rPh>
    <rPh sb="80" eb="81">
      <t>ガイ</t>
    </rPh>
    <rPh sb="87" eb="89">
      <t>リュウイ</t>
    </rPh>
    <phoneticPr fontId="2"/>
  </si>
  <si>
    <r>
      <t>当該年度の５月１日現在の児童生徒数が確定している場合は当該児童生徒数で回答すること</t>
    </r>
    <r>
      <rPr>
        <sz val="9"/>
        <rFont val="Meiryo UI"/>
        <family val="3"/>
        <charset val="128"/>
      </rPr>
      <t>。ただし、</t>
    </r>
    <r>
      <rPr>
        <u/>
        <sz val="9"/>
        <rFont val="Meiryo UI"/>
        <family val="3"/>
        <charset val="128"/>
      </rPr>
      <t>当該児童生徒数が未確定の場合は、当該５月１日に最も近い日における児童生徒数の確定値を回答すること</t>
    </r>
    <r>
      <rPr>
        <sz val="9"/>
        <rFont val="Meiryo UI"/>
        <family val="3"/>
        <charset val="128"/>
      </rPr>
      <t>。また、いずれの場合も</t>
    </r>
    <r>
      <rPr>
        <u/>
        <sz val="9"/>
        <rFont val="Meiryo UI"/>
        <family val="3"/>
        <charset val="128"/>
      </rPr>
      <t>確定数を証する書類</t>
    </r>
    <rPh sb="0" eb="2">
      <t>トウガイ</t>
    </rPh>
    <rPh sb="2" eb="4">
      <t>ネンド</t>
    </rPh>
    <rPh sb="6" eb="7">
      <t>ガツ</t>
    </rPh>
    <rPh sb="8" eb="9">
      <t>ヒ</t>
    </rPh>
    <rPh sb="9" eb="11">
      <t>ゲンザイ</t>
    </rPh>
    <rPh sb="12" eb="17">
      <t>ジドウセイトカズ</t>
    </rPh>
    <rPh sb="18" eb="20">
      <t>カクテイ</t>
    </rPh>
    <rPh sb="24" eb="26">
      <t>バアイ</t>
    </rPh>
    <rPh sb="27" eb="29">
      <t>トウガイ</t>
    </rPh>
    <rPh sb="29" eb="31">
      <t>ジドウ</t>
    </rPh>
    <rPh sb="31" eb="33">
      <t>セイト</t>
    </rPh>
    <rPh sb="33" eb="34">
      <t>スウ</t>
    </rPh>
    <rPh sb="35" eb="37">
      <t>カイトウ</t>
    </rPh>
    <rPh sb="46" eb="48">
      <t>トウガイ</t>
    </rPh>
    <rPh sb="48" eb="50">
      <t>ジドウ</t>
    </rPh>
    <rPh sb="50" eb="52">
      <t>セイト</t>
    </rPh>
    <rPh sb="52" eb="53">
      <t>スウ</t>
    </rPh>
    <rPh sb="54" eb="57">
      <t>ミカクテイ</t>
    </rPh>
    <rPh sb="58" eb="60">
      <t>バアイ</t>
    </rPh>
    <rPh sb="62" eb="64">
      <t>トウガイ</t>
    </rPh>
    <rPh sb="65" eb="66">
      <t>ガツ</t>
    </rPh>
    <rPh sb="67" eb="68">
      <t>ヒ</t>
    </rPh>
    <rPh sb="69" eb="70">
      <t>モット</t>
    </rPh>
    <rPh sb="71" eb="72">
      <t>チカ</t>
    </rPh>
    <rPh sb="73" eb="74">
      <t>ヒ</t>
    </rPh>
    <rPh sb="78" eb="83">
      <t>ジドウセイトカズ</t>
    </rPh>
    <rPh sb="84" eb="87">
      <t>カクテイチ</t>
    </rPh>
    <rPh sb="88" eb="90">
      <t>カイトウ</t>
    </rPh>
    <rPh sb="102" eb="104">
      <t>バアイ</t>
    </rPh>
    <rPh sb="105" eb="107">
      <t>カクテイ</t>
    </rPh>
    <rPh sb="107" eb="108">
      <t>スウ</t>
    </rPh>
    <rPh sb="109" eb="110">
      <t>ショウ</t>
    </rPh>
    <rPh sb="112" eb="114">
      <t>ショルイ</t>
    </rPh>
    <phoneticPr fontId="2"/>
  </si>
  <si>
    <r>
      <rPr>
        <u/>
        <sz val="9"/>
        <rFont val="Meiryo UI"/>
        <family val="3"/>
        <charset val="128"/>
      </rPr>
      <t>を提出すること</t>
    </r>
    <r>
      <rPr>
        <sz val="9"/>
        <rFont val="Meiryo UI"/>
        <family val="3"/>
        <charset val="128"/>
      </rPr>
      <t>。その他の年度については、申請時点の推計値を回答すること。</t>
    </r>
    <rPh sb="1" eb="3">
      <t>テイシュツ</t>
    </rPh>
    <rPh sb="10" eb="11">
      <t>ホカ</t>
    </rPh>
    <rPh sb="12" eb="14">
      <t>ネンド</t>
    </rPh>
    <rPh sb="20" eb="22">
      <t>シンセイ</t>
    </rPh>
    <rPh sb="22" eb="24">
      <t>ジテン</t>
    </rPh>
    <rPh sb="25" eb="28">
      <t>スイケイチ</t>
    </rPh>
    <rPh sb="29" eb="31">
      <t>カイトウ</t>
    </rPh>
    <phoneticPr fontId="2"/>
  </si>
  <si>
    <r>
      <rPr>
        <u/>
        <sz val="9"/>
        <rFont val="Meiryo UI"/>
        <family val="3"/>
        <charset val="128"/>
      </rPr>
      <t>児童生徒数は全ての年度を記入</t>
    </r>
    <r>
      <rPr>
        <sz val="9"/>
        <rFont val="Meiryo UI"/>
        <family val="3"/>
        <charset val="128"/>
      </rPr>
      <t>すること。なお、児童生徒数が国の運営要領第２（３）①アで定める整備事業計画を超える場合、超過分の補助金の交付を受けるには、第４（２）①に基づき、都による整備事業計画変更の承認を受けなければならない。</t>
    </r>
    <rPh sb="0" eb="2">
      <t>ジドウ</t>
    </rPh>
    <rPh sb="2" eb="4">
      <t>セイト</t>
    </rPh>
    <rPh sb="4" eb="5">
      <t>カズ</t>
    </rPh>
    <rPh sb="6" eb="7">
      <t>スベ</t>
    </rPh>
    <rPh sb="9" eb="11">
      <t>ネンド</t>
    </rPh>
    <rPh sb="12" eb="14">
      <t>キニュウ</t>
    </rPh>
    <rPh sb="22" eb="24">
      <t>ジドウ</t>
    </rPh>
    <rPh sb="24" eb="26">
      <t>セイト</t>
    </rPh>
    <rPh sb="26" eb="27">
      <t>カズ</t>
    </rPh>
    <rPh sb="58" eb="61">
      <t>チョウカブン</t>
    </rPh>
    <rPh sb="62" eb="65">
      <t>ホジョキン</t>
    </rPh>
    <rPh sb="66" eb="68">
      <t>コウフ</t>
    </rPh>
    <rPh sb="69" eb="70">
      <t>ウ</t>
    </rPh>
    <phoneticPr fontId="2"/>
  </si>
  <si>
    <t>児童生徒数</t>
    <rPh sb="0" eb="2">
      <t>ジドウ</t>
    </rPh>
    <rPh sb="2" eb="4">
      <t>セイト</t>
    </rPh>
    <rPh sb="4" eb="5">
      <t>カズ</t>
    </rPh>
    <phoneticPr fontId="2"/>
  </si>
  <si>
    <t>最低スペック基準」(令和６年１月30日文部科学省。以下「最低スペック基準」という。)別紙の「最低スペック基準のチェックリスト」に必要</t>
    <rPh sb="25" eb="27">
      <t>イカ</t>
    </rPh>
    <rPh sb="28" eb="30">
      <t>サイテイ</t>
    </rPh>
    <rPh sb="34" eb="36">
      <t>キジュン</t>
    </rPh>
    <phoneticPr fontId="2"/>
  </si>
  <si>
    <t>※①～⑧は未到来年度等にあっては推定値を記入する。</t>
    <rPh sb="5" eb="8">
      <t>ミトウライ</t>
    </rPh>
    <rPh sb="8" eb="10">
      <t>ネンド</t>
    </rPh>
    <rPh sb="10" eb="11">
      <t>トウ</t>
    </rPh>
    <rPh sb="16" eb="19">
      <t>スイテイチ</t>
    </rPh>
    <rPh sb="20" eb="22">
      <t>キニュウ</t>
    </rPh>
    <phoneticPr fontId="2"/>
  </si>
  <si>
    <t>基金事業により整備済の台数(前年度までの④＋⑦)</t>
    <phoneticPr fontId="2"/>
  </si>
  <si>
    <t>当年度までの調達台数累計(③＋⑥)</t>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</si>
  <si>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</si>
  <si>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</si>
  <si>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</si>
  <si>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</si>
  <si>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令和10年度</t>
    <rPh sb="0" eb="2">
      <t>レイワ</t>
    </rPh>
    <rPh sb="4" eb="6">
      <t>ネンド</t>
    </rPh>
    <phoneticPr fontId="2"/>
  </si>
  <si>
    <t>【様式】</t>
    <rPh sb="1" eb="3">
      <t>ヨウシキ</t>
    </rPh>
    <phoneticPr fontId="2"/>
  </si>
  <si>
    <t>① 児童生徒数</t>
    <rPh sb="2" eb="4">
      <t>ジドウ</t>
    </rPh>
    <rPh sb="4" eb="6">
      <t>セイト</t>
    </rPh>
    <rPh sb="6" eb="7">
      <t>カズ</t>
    </rPh>
    <phoneticPr fontId="2"/>
  </si>
  <si>
    <t>② 予備機を含む整備上限台数
　　(予備機を含む)</t>
    <rPh sb="2" eb="4">
      <t>ヨビ</t>
    </rPh>
    <rPh sb="4" eb="5">
      <t>キ</t>
    </rPh>
    <rPh sb="6" eb="7">
      <t>フク</t>
    </rPh>
    <rPh sb="8" eb="10">
      <t>セイビ</t>
    </rPh>
    <rPh sb="10" eb="12">
      <t>ジョウゲン</t>
    </rPh>
    <rPh sb="12" eb="14">
      <t>ダイスウ</t>
    </rPh>
    <rPh sb="18" eb="20">
      <t>ヨビ</t>
    </rPh>
    <rPh sb="20" eb="21">
      <t>キ</t>
    </rPh>
    <rPh sb="22" eb="23">
      <t>フク</t>
    </rPh>
    <phoneticPr fontId="2"/>
  </si>
  <si>
    <t>③ 整備台数（予備機除く）</t>
    <rPh sb="2" eb="4">
      <t>セイビ</t>
    </rPh>
    <rPh sb="4" eb="6">
      <t>ダイスウ</t>
    </rPh>
    <rPh sb="7" eb="9">
      <t>ヨビ</t>
    </rPh>
    <rPh sb="9" eb="10">
      <t>キ</t>
    </rPh>
    <rPh sb="10" eb="11">
      <t>ノゾ</t>
    </rPh>
    <phoneticPr fontId="2"/>
  </si>
  <si>
    <t>⑤ 累積更新率</t>
    <rPh sb="2" eb="4">
      <t>ルイセキ</t>
    </rPh>
    <rPh sb="4" eb="6">
      <t>コウシン</t>
    </rPh>
    <rPh sb="6" eb="7">
      <t>リツ</t>
    </rPh>
    <phoneticPr fontId="2"/>
  </si>
  <si>
    <t>⑥ 予備機整備台数</t>
    <rPh sb="2" eb="4">
      <t>ヨビ</t>
    </rPh>
    <rPh sb="4" eb="5">
      <t>キ</t>
    </rPh>
    <rPh sb="5" eb="7">
      <t>セイビ</t>
    </rPh>
    <rPh sb="7" eb="9">
      <t>ダイスウ</t>
    </rPh>
    <phoneticPr fontId="2"/>
  </si>
  <si>
    <t>⑧ 予備機整備率</t>
    <rPh sb="2" eb="4">
      <t>ヨビ</t>
    </rPh>
    <rPh sb="4" eb="5">
      <t>キ</t>
    </rPh>
    <rPh sb="5" eb="7">
      <t>セイビ</t>
    </rPh>
    <rPh sb="7" eb="8">
      <t>リツ</t>
    </rPh>
    <phoneticPr fontId="2"/>
  </si>
  <si>
    <t>④ ③のうち、
    基金事業によるもの</t>
    <rPh sb="12" eb="14">
      <t>キキン</t>
    </rPh>
    <rPh sb="14" eb="16">
      <t>ジギョウ</t>
    </rPh>
    <phoneticPr fontId="2"/>
  </si>
  <si>
    <t>⑦ ⑥のうち、
    基金事業によるもの</t>
    <rPh sb="12" eb="14">
      <t>キキン</t>
    </rPh>
    <rPh sb="14" eb="16">
      <t>ジギョウ</t>
    </rPh>
    <phoneticPr fontId="2"/>
  </si>
  <si>
    <t>東京都八王子市端末整備・更新計画</t>
    <rPh sb="0" eb="2">
      <t>トウキョウ</t>
    </rPh>
    <rPh sb="2" eb="3">
      <t>ト</t>
    </rPh>
    <rPh sb="3" eb="7">
      <t>ハチオウジシ</t>
    </rPh>
    <rPh sb="7" eb="9">
      <t>タンマツ</t>
    </rPh>
    <rPh sb="9" eb="11">
      <t>セイビ</t>
    </rPh>
    <rPh sb="12" eb="14">
      <t>コウシン</t>
    </rPh>
    <rPh sb="14" eb="16">
      <t>ケイカク</t>
    </rPh>
    <phoneticPr fontId="3"/>
  </si>
  <si>
    <r>
      <t xml:space="preserve">（端末の整備・更新の考え方）
</t>
    </r>
    <r>
      <rPr>
        <sz val="14"/>
        <rFont val="Meiryo UI"/>
        <family val="3"/>
        <charset val="128"/>
      </rPr>
      <t>　GIGA第１期で導入した機器については、令和７年度末まで保守が有効であることから新端末は令和８年度当初に運用開始できるように整備する。また保険等への加入が割高になっていること及び各年度における費用負担の平準化が必要であることから、保守ありのリース契約として一括整備・一括更新を行う。</t>
    </r>
    <r>
      <rPr>
        <b/>
        <sz val="14"/>
        <rFont val="Meiryo UI"/>
        <family val="3"/>
        <charset val="128"/>
      </rPr>
      <t xml:space="preserve">
（更新対象端末のリユース、リサイクル、処分について）
　</t>
    </r>
    <r>
      <rPr>
        <sz val="14"/>
        <rFont val="Meiryo UI"/>
        <family val="3"/>
        <charset val="128"/>
      </rPr>
      <t>〇対象台数：42088台
　〇処分方法
　　・小型家電リサイクル法の認定事業者に再使用・再資源化を委託 ：42088台
　　・上記のうち、
　　　　令和８年度当初時点においてバッテリー容量の消耗状況が僅かなものは特別の事情がある児童生徒に貸与する
　　　　　　　　　　　　　　　　　　　　　  バッテリー容量の消耗状況が著しいものは検証機や利用場所を固定して使用する
　〇端末のデータの消去方法　※いずれかに〇を付ける。
　　・自治体の職員が行う
　　・処分事業者へ委託する
　〇スケジュール（予定）
　　　令和８年度の予算要求後、検討予定　〇その他特記事項</t>
    </r>
    <r>
      <rPr>
        <b/>
        <sz val="14"/>
        <rFont val="Meiryo UI"/>
        <family val="3"/>
        <charset val="128"/>
      </rPr>
      <t xml:space="preserve">
（「⑤　累積更新率」が令和10年度までに100％に達しない場合は、その理由）
</t>
    </r>
    <rPh sb="1" eb="3">
      <t>タンマツ</t>
    </rPh>
    <rPh sb="4" eb="6">
      <t>セイビ</t>
    </rPh>
    <rPh sb="7" eb="9">
      <t>コウシン</t>
    </rPh>
    <rPh sb="10" eb="11">
      <t>カンガ</t>
    </rPh>
    <rPh sb="12" eb="13">
      <t>カタケントウチュウ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</si>
</sst>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11]ggge&quot;年&quot;m&quot;月&quot;d&quot;日&quot;;@"/>
    <numFmt numFmtId="179" formatCode="0.0%"/>
    <numFmt numFmtId="180"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Meiryo UI"/>
      <family val="3"/>
      <charset val="128"/>
    </font>
    <font>
      <sz val="11"/>
      <name val="Meiryo UI"/>
      <family val="3"/>
      <charset val="128"/>
    </font>
    <font>
      <sz val="12"/>
      <name val="Meiryo UI"/>
      <family val="3"/>
      <charset val="128"/>
    </font>
    <font>
      <sz val="9"/>
      <name val="Meiryo UI"/>
      <family val="3"/>
      <charset val="128"/>
    </font>
    <font>
      <sz val="8"/>
      <name val="Meiryo UI"/>
      <family val="3"/>
      <charset val="128"/>
    </font>
    <font>
      <b/>
      <sz val="14"/>
      <name val="Meiryo UI"/>
      <family val="3"/>
      <charset val="128"/>
    </font>
    <font>
      <b/>
      <sz val="16"/>
      <name val="Meiryo UI"/>
      <family val="3"/>
      <charset val="128"/>
    </font>
    <font>
      <sz val="16"/>
      <name val="Meiryo UI"/>
      <family val="3"/>
      <charset val="128"/>
    </font>
    <font>
      <b/>
      <sz val="11"/>
      <name val="Meiryo UI"/>
      <family val="3"/>
      <charset val="128"/>
    </font>
    <font>
      <u/>
      <sz val="9"/>
      <name val="Meiryo UI"/>
      <family val="3"/>
      <charset val="128"/>
    </font>
    <font>
      <b/>
      <u/>
      <sz val="11"/>
      <name val="Meiryo UI"/>
      <family val="3"/>
      <charset val="128"/>
    </font>
    <font>
      <sz val="22"/>
      <name val="Meiryo UI"/>
      <family val="3"/>
      <charset val="128"/>
    </font>
    <font>
      <sz val="6"/>
      <name val="ＭＳ Ｐゴシック"/>
      <family val="2"/>
      <charset val="128"/>
      <scheme val="minor"/>
    </font>
    <font>
      <b/>
      <sz val="18"/>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399975585192419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double">
        <color indexed="64"/>
      </top>
      <bottom style="thick">
        <color indexed="64"/>
      </bottom>
      <diagonal/>
    </border>
    <border>
      <left style="thick">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n">
        <color indexed="64"/>
      </left>
      <right style="thin">
        <color indexed="64"/>
      </right>
      <top style="dotted">
        <color indexed="64"/>
      </top>
      <bottom/>
      <diagonal/>
    </border>
    <border>
      <left style="thin">
        <color indexed="64"/>
      </left>
      <right style="thin">
        <color indexed="64"/>
      </right>
      <top style="thick">
        <color indexed="64"/>
      </top>
      <bottom style="dotted">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double">
        <color indexed="64"/>
      </top>
      <bottom/>
      <diagonal/>
    </border>
    <border>
      <left style="thick">
        <color indexed="64"/>
      </left>
      <right style="thin">
        <color indexed="64"/>
      </right>
      <top style="double">
        <color indexed="64"/>
      </top>
      <bottom/>
      <diagonal/>
    </border>
    <border>
      <left style="thin">
        <color indexed="64"/>
      </left>
      <right style="thick">
        <color indexed="64"/>
      </right>
      <top style="double">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dotted">
        <color indexed="64"/>
      </bottom>
      <diagonal/>
    </border>
    <border>
      <left style="thick">
        <color indexed="64"/>
      </left>
      <right/>
      <top/>
      <bottom style="thick">
        <color indexed="64"/>
      </bottom>
      <diagonal/>
    </border>
    <border>
      <left/>
      <right style="thick">
        <color indexed="64"/>
      </right>
      <top style="thick">
        <color indexed="64"/>
      </top>
      <bottom style="dotted">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diagonalDown="1">
      <left style="thick">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Down="1">
      <left style="double">
        <color indexed="64"/>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double">
        <color indexed="64"/>
      </bottom>
      <diagonal style="thin">
        <color indexed="64"/>
      </diagonal>
    </border>
    <border>
      <left style="thin">
        <color indexed="64"/>
      </left>
      <right style="thick">
        <color indexed="64"/>
      </right>
      <top/>
      <bottom style="thin">
        <color indexed="64"/>
      </bottom>
      <diagonal/>
    </border>
    <border>
      <left style="thin">
        <color indexed="64"/>
      </left>
      <right style="dotted">
        <color indexed="64"/>
      </right>
      <top/>
      <bottom style="thin">
        <color auto="1"/>
      </bottom>
      <diagonal/>
    </border>
    <border>
      <left style="double">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uble">
        <color indexed="64"/>
      </bottom>
      <diagonal/>
    </border>
    <border diagonalDown="1">
      <left/>
      <right style="thin">
        <color indexed="64"/>
      </right>
      <top/>
      <bottom style="thin">
        <color indexed="64"/>
      </bottom>
      <diagonal style="thin">
        <color indexed="64"/>
      </diagonal>
    </border>
    <border diagonalDown="1">
      <left style="double">
        <color indexed="64"/>
      </left>
      <right style="thin">
        <color indexed="64"/>
      </right>
      <top style="double">
        <color indexed="64"/>
      </top>
      <bottom style="thin">
        <color indexed="64"/>
      </bottom>
      <diagonal style="thin">
        <color indexed="64"/>
      </diagonal>
    </border>
    <border>
      <left style="thick">
        <color indexed="64"/>
      </left>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ck">
        <color indexed="64"/>
      </right>
      <top style="double">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right/>
      <top/>
      <bottom style="thin">
        <color auto="1"/>
      </bottom>
      <diagonal/>
    </border>
    <border>
      <left/>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cellStyleXfs>
  <cellXfs count="19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xf numFmtId="0" fontId="5"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4" fillId="5" borderId="16" xfId="0" applyFont="1" applyFill="1" applyBorder="1" applyAlignment="1">
      <alignment horizontal="center" vertical="center"/>
    </xf>
    <xf numFmtId="0" fontId="5" fillId="5" borderId="17" xfId="0" applyFont="1" applyFill="1" applyBorder="1">
      <alignment vertical="center"/>
    </xf>
    <xf numFmtId="0" fontId="8" fillId="5" borderId="18" xfId="0" applyFont="1" applyFill="1" applyBorder="1" applyAlignment="1">
      <alignment vertical="center" wrapText="1"/>
    </xf>
    <xf numFmtId="0" fontId="4" fillId="5" borderId="13" xfId="0" applyFont="1" applyFill="1" applyBorder="1" applyAlignment="1">
      <alignment horizontal="center" vertical="center"/>
    </xf>
    <xf numFmtId="0" fontId="5" fillId="5" borderId="14" xfId="0" applyFont="1" applyFill="1" applyBorder="1">
      <alignment vertical="center"/>
    </xf>
    <xf numFmtId="0" fontId="8" fillId="5" borderId="15" xfId="0" applyFont="1" applyFill="1" applyBorder="1" applyAlignment="1">
      <alignment vertical="center" wrapText="1"/>
    </xf>
    <xf numFmtId="176" fontId="5" fillId="5" borderId="15" xfId="0" applyNumberFormat="1" applyFont="1" applyFill="1" applyBorder="1" applyAlignment="1">
      <alignment horizontal="right" vertical="center"/>
    </xf>
    <xf numFmtId="0" fontId="4" fillId="7" borderId="11" xfId="0" applyFont="1" applyFill="1" applyBorder="1" applyAlignment="1">
      <alignment horizontal="center" vertical="center"/>
    </xf>
    <xf numFmtId="0" fontId="5" fillId="7" borderId="12" xfId="0" applyFont="1" applyFill="1" applyBorder="1">
      <alignment vertical="center"/>
    </xf>
    <xf numFmtId="0" fontId="8" fillId="7" borderId="10" xfId="0" applyFont="1" applyFill="1" applyBorder="1" applyAlignment="1">
      <alignment vertical="center" wrapText="1"/>
    </xf>
    <xf numFmtId="177" fontId="5" fillId="7" borderId="10" xfId="0" applyNumberFormat="1" applyFont="1" applyFill="1" applyBorder="1" applyAlignment="1">
      <alignment horizontal="right" vertical="center"/>
    </xf>
    <xf numFmtId="0" fontId="4" fillId="7" borderId="3" xfId="0" applyFont="1" applyFill="1" applyBorder="1" applyAlignment="1">
      <alignment horizontal="center" vertical="center"/>
    </xf>
    <xf numFmtId="0" fontId="5" fillId="7" borderId="6" xfId="0" applyFont="1" applyFill="1" applyBorder="1">
      <alignment vertical="center"/>
    </xf>
    <xf numFmtId="0" fontId="4" fillId="6" borderId="19" xfId="0" applyFont="1" applyFill="1" applyBorder="1" applyAlignment="1">
      <alignment horizontal="center" vertical="center"/>
    </xf>
    <xf numFmtId="0" fontId="5" fillId="6" borderId="20" xfId="0" applyFont="1" applyFill="1" applyBorder="1">
      <alignment vertical="center"/>
    </xf>
    <xf numFmtId="0" fontId="8" fillId="6" borderId="21" xfId="0" applyFont="1" applyFill="1" applyBorder="1" applyAlignment="1">
      <alignment vertical="center" wrapText="1"/>
    </xf>
    <xf numFmtId="0" fontId="8" fillId="6" borderId="21" xfId="0" applyFont="1" applyFill="1" applyBorder="1">
      <alignment vertical="center"/>
    </xf>
    <xf numFmtId="176" fontId="5" fillId="6" borderId="21" xfId="0" applyNumberFormat="1" applyFont="1" applyFill="1" applyBorder="1" applyAlignment="1">
      <alignment horizontal="right" vertical="center"/>
    </xf>
    <xf numFmtId="176" fontId="5" fillId="7" borderId="10" xfId="0" applyNumberFormat="1" applyFont="1" applyFill="1" applyBorder="1" applyAlignment="1">
      <alignment horizontal="right" vertical="center"/>
    </xf>
    <xf numFmtId="0" fontId="4" fillId="4" borderId="3" xfId="0" applyFont="1" applyFill="1" applyBorder="1" applyAlignment="1">
      <alignment horizontal="center" vertical="center"/>
    </xf>
    <xf numFmtId="0" fontId="5" fillId="4" borderId="6" xfId="0" applyFont="1" applyFill="1" applyBorder="1">
      <alignment vertical="center"/>
    </xf>
    <xf numFmtId="0" fontId="5" fillId="0" borderId="22" xfId="0" applyFont="1" applyBorder="1" applyAlignment="1">
      <alignment horizontal="center" vertical="center"/>
    </xf>
    <xf numFmtId="0" fontId="7" fillId="0" borderId="0" xfId="0" applyFont="1" applyAlignment="1">
      <alignment horizontal="left" vertical="center"/>
    </xf>
    <xf numFmtId="0" fontId="9" fillId="0" borderId="0" xfId="0" applyFont="1">
      <alignment vertical="center"/>
    </xf>
    <xf numFmtId="0" fontId="10" fillId="0" borderId="0" xfId="0" quotePrefix="1" applyFont="1" applyAlignment="1">
      <alignment horizontal="center" vertical="center"/>
    </xf>
    <xf numFmtId="0" fontId="10" fillId="0" borderId="0" xfId="0" applyFont="1">
      <alignment vertical="center"/>
    </xf>
    <xf numFmtId="0" fontId="5" fillId="0" borderId="0" xfId="0" quotePrefix="1" applyFont="1" applyAlignment="1">
      <alignment horizontal="center" vertical="center"/>
    </xf>
    <xf numFmtId="0" fontId="12" fillId="0" borderId="0" xfId="0" applyFont="1">
      <alignment vertical="center"/>
    </xf>
    <xf numFmtId="0" fontId="5" fillId="0" borderId="25" xfId="0" applyFont="1" applyBorder="1" applyAlignment="1">
      <alignment vertical="center" shrinkToFit="1"/>
    </xf>
    <xf numFmtId="0" fontId="5" fillId="0" borderId="6" xfId="0" applyFont="1" applyBorder="1">
      <alignment vertical="center"/>
    </xf>
    <xf numFmtId="0" fontId="5" fillId="0" borderId="2" xfId="0" applyFont="1" applyBorder="1">
      <alignment vertical="center"/>
    </xf>
    <xf numFmtId="0" fontId="5" fillId="0" borderId="5" xfId="0" applyFont="1" applyBorder="1">
      <alignment vertical="center"/>
    </xf>
    <xf numFmtId="0" fontId="5" fillId="0" borderId="9" xfId="0" quotePrefix="1" applyFont="1" applyBorder="1" applyAlignment="1">
      <alignment horizontal="center" vertical="center"/>
    </xf>
    <xf numFmtId="0" fontId="7" fillId="0" borderId="9" xfId="0" applyFont="1" applyBorder="1" applyAlignment="1">
      <alignment horizontal="center" vertical="center"/>
    </xf>
    <xf numFmtId="0" fontId="5" fillId="0" borderId="7" xfId="0" quotePrefix="1" applyFont="1" applyBorder="1" applyAlignment="1">
      <alignment horizontal="center" vertical="center"/>
    </xf>
    <xf numFmtId="0" fontId="5" fillId="0" borderId="3" xfId="0" quotePrefix="1" applyFont="1" applyBorder="1" applyAlignment="1">
      <alignment horizontal="center" vertical="center"/>
    </xf>
    <xf numFmtId="0" fontId="8" fillId="0" borderId="1" xfId="0" applyFont="1" applyBorder="1" applyAlignment="1">
      <alignment vertical="center" wrapText="1"/>
    </xf>
    <xf numFmtId="176" fontId="5" fillId="0" borderId="4" xfId="0" applyNumberFormat="1" applyFont="1" applyBorder="1">
      <alignment vertical="center"/>
    </xf>
    <xf numFmtId="0" fontId="8" fillId="4" borderId="3" xfId="0" applyFont="1" applyFill="1" applyBorder="1" applyAlignment="1">
      <alignment horizontal="left" vertical="center"/>
    </xf>
    <xf numFmtId="177" fontId="5" fillId="5" borderId="15" xfId="0" applyNumberFormat="1" applyFont="1" applyFill="1" applyBorder="1" applyAlignment="1">
      <alignment horizontal="right" vertical="center"/>
    </xf>
    <xf numFmtId="176" fontId="5" fillId="3" borderId="33" xfId="0" applyNumberFormat="1" applyFont="1" applyFill="1" applyBorder="1" applyAlignment="1">
      <alignment horizontal="right" vertical="center"/>
    </xf>
    <xf numFmtId="176" fontId="5" fillId="3" borderId="28" xfId="0" applyNumberFormat="1" applyFont="1" applyFill="1" applyBorder="1" applyAlignment="1">
      <alignment horizontal="right" vertical="center"/>
    </xf>
    <xf numFmtId="176" fontId="5" fillId="3" borderId="34" xfId="0" applyNumberFormat="1" applyFont="1" applyFill="1" applyBorder="1" applyAlignment="1">
      <alignment horizontal="right" vertical="center"/>
    </xf>
    <xf numFmtId="0" fontId="8" fillId="5" borderId="16" xfId="0" applyFont="1" applyFill="1" applyBorder="1">
      <alignment vertical="center"/>
    </xf>
    <xf numFmtId="0" fontId="8" fillId="7" borderId="3" xfId="0" applyFont="1" applyFill="1" applyBorder="1">
      <alignment vertical="center"/>
    </xf>
    <xf numFmtId="177" fontId="5" fillId="6" borderId="35" xfId="0" applyNumberFormat="1" applyFont="1" applyFill="1" applyBorder="1" applyAlignment="1">
      <alignment horizontal="right" vertical="center"/>
    </xf>
    <xf numFmtId="176" fontId="5" fillId="6" borderId="4" xfId="0" applyNumberFormat="1" applyFont="1" applyFill="1" applyBorder="1" applyAlignment="1">
      <alignment horizontal="right" vertical="center"/>
    </xf>
    <xf numFmtId="176" fontId="5" fillId="3" borderId="36" xfId="0" applyNumberFormat="1" applyFont="1" applyFill="1" applyBorder="1" applyAlignment="1">
      <alignment horizontal="right" vertical="center"/>
    </xf>
    <xf numFmtId="176" fontId="5" fillId="3" borderId="38" xfId="0" applyNumberFormat="1" applyFont="1" applyFill="1" applyBorder="1" applyAlignment="1">
      <alignment horizontal="right" vertical="center"/>
    </xf>
    <xf numFmtId="176" fontId="5" fillId="0" borderId="40" xfId="0" applyNumberFormat="1" applyFont="1" applyBorder="1">
      <alignment vertical="center"/>
    </xf>
    <xf numFmtId="176" fontId="5" fillId="0" borderId="1" xfId="0" applyNumberFormat="1" applyFont="1" applyBorder="1">
      <alignment vertical="center"/>
    </xf>
    <xf numFmtId="0" fontId="8" fillId="0" borderId="3" xfId="0" applyFont="1" applyBorder="1" applyAlignment="1">
      <alignment vertical="center" wrapText="1"/>
    </xf>
    <xf numFmtId="0" fontId="8" fillId="0" borderId="9" xfId="0" applyFont="1" applyBorder="1">
      <alignment vertical="center"/>
    </xf>
    <xf numFmtId="0" fontId="8" fillId="0" borderId="7" xfId="0" applyFont="1" applyBorder="1" applyAlignment="1">
      <alignment vertical="center" wrapText="1"/>
    </xf>
    <xf numFmtId="176" fontId="5" fillId="0" borderId="41" xfId="0" applyNumberFormat="1" applyFont="1" applyBorder="1">
      <alignment vertical="center"/>
    </xf>
    <xf numFmtId="176" fontId="5" fillId="0" borderId="42" xfId="0" applyNumberFormat="1" applyFont="1" applyBorder="1">
      <alignment vertical="center"/>
    </xf>
    <xf numFmtId="176" fontId="5" fillId="0" borderId="43" xfId="0" applyNumberFormat="1" applyFont="1" applyBorder="1">
      <alignment vertical="center"/>
    </xf>
    <xf numFmtId="176" fontId="5" fillId="0" borderId="44" xfId="0" applyNumberFormat="1" applyFont="1" applyBorder="1">
      <alignment vertical="center"/>
    </xf>
    <xf numFmtId="176" fontId="5" fillId="0" borderId="37" xfId="0" applyNumberFormat="1" applyFont="1" applyBorder="1">
      <alignment vertical="center"/>
    </xf>
    <xf numFmtId="176" fontId="5" fillId="0" borderId="38" xfId="0" applyNumberFormat="1" applyFont="1" applyBorder="1">
      <alignment vertical="center"/>
    </xf>
    <xf numFmtId="176" fontId="5" fillId="0" borderId="39" xfId="0" applyNumberFormat="1" applyFont="1" applyBorder="1">
      <alignment vertical="center"/>
    </xf>
    <xf numFmtId="176" fontId="5" fillId="3" borderId="45" xfId="0" applyNumberFormat="1" applyFont="1" applyFill="1" applyBorder="1" applyAlignment="1">
      <alignment horizontal="right" vertical="center"/>
    </xf>
    <xf numFmtId="176" fontId="5" fillId="3" borderId="46" xfId="0" applyNumberFormat="1" applyFont="1" applyFill="1" applyBorder="1" applyAlignment="1">
      <alignment horizontal="right" vertical="center"/>
    </xf>
    <xf numFmtId="176" fontId="5" fillId="3" borderId="47" xfId="0" applyNumberFormat="1" applyFont="1" applyFill="1" applyBorder="1" applyAlignment="1">
      <alignment horizontal="right" vertical="center"/>
    </xf>
    <xf numFmtId="176" fontId="5" fillId="3" borderId="48" xfId="0"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22" xfId="0" applyFont="1" applyBorder="1" applyAlignment="1">
      <alignment horizontal="center" vertical="center" shrinkToFit="1"/>
    </xf>
    <xf numFmtId="176" fontId="5" fillId="0" borderId="0" xfId="0" applyNumberFormat="1" applyFont="1">
      <alignment vertical="center"/>
    </xf>
    <xf numFmtId="0" fontId="4" fillId="0" borderId="8" xfId="0" applyFont="1" applyBorder="1" applyAlignment="1">
      <alignment horizontal="center" vertical="center"/>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2" xfId="0" applyFont="1" applyBorder="1" applyAlignment="1">
      <alignment horizontal="center" vertical="center"/>
    </xf>
    <xf numFmtId="176" fontId="11" fillId="8" borderId="26" xfId="0" applyNumberFormat="1" applyFont="1" applyFill="1" applyBorder="1" applyAlignment="1">
      <alignment horizontal="right" vertical="center" shrinkToFit="1"/>
    </xf>
    <xf numFmtId="0" fontId="4" fillId="0" borderId="49" xfId="0" applyFont="1" applyBorder="1" applyAlignment="1">
      <alignment horizontal="center" vertical="center" shrinkToFit="1"/>
    </xf>
    <xf numFmtId="176" fontId="6" fillId="0" borderId="4" xfId="0" applyNumberFormat="1" applyFont="1" applyBorder="1" applyAlignment="1">
      <alignment vertical="center" shrinkToFit="1"/>
    </xf>
    <xf numFmtId="176" fontId="6" fillId="0" borderId="1" xfId="0" applyNumberFormat="1" applyFont="1" applyBorder="1" applyAlignment="1">
      <alignment vertical="center" shrinkToFit="1"/>
    </xf>
    <xf numFmtId="176" fontId="6" fillId="0" borderId="22" xfId="0" applyNumberFormat="1" applyFont="1" applyBorder="1" applyAlignment="1">
      <alignment vertical="center" shrinkToFit="1"/>
    </xf>
    <xf numFmtId="176" fontId="4" fillId="0" borderId="54" xfId="0" applyNumberFormat="1" applyFont="1" applyBorder="1" applyAlignment="1">
      <alignment vertical="center" shrinkToFit="1"/>
    </xf>
    <xf numFmtId="0" fontId="5" fillId="0" borderId="56" xfId="0" applyFont="1" applyBorder="1">
      <alignment vertical="center"/>
    </xf>
    <xf numFmtId="176" fontId="6" fillId="2" borderId="27" xfId="0" applyNumberFormat="1" applyFont="1" applyFill="1" applyBorder="1" applyAlignment="1">
      <alignment vertical="center" shrinkToFit="1"/>
    </xf>
    <xf numFmtId="0" fontId="10" fillId="0" borderId="0" xfId="0" quotePrefix="1" applyFont="1" applyAlignment="1">
      <alignment horizontal="center" vertical="center" shrinkToFit="1"/>
    </xf>
    <xf numFmtId="176" fontId="5" fillId="0" borderId="4" xfId="0" applyNumberFormat="1" applyFont="1" applyBorder="1" applyAlignment="1">
      <alignment horizontal="right" vertical="center"/>
    </xf>
    <xf numFmtId="0" fontId="4" fillId="0" borderId="22" xfId="0" applyFont="1" applyBorder="1" applyAlignment="1">
      <alignment horizontal="center" vertical="center" wrapText="1" shrinkToFit="1"/>
    </xf>
    <xf numFmtId="0" fontId="5" fillId="0" borderId="58" xfId="0" applyFont="1" applyBorder="1">
      <alignment vertical="center"/>
    </xf>
    <xf numFmtId="176" fontId="6" fillId="0" borderId="27" xfId="0" applyNumberFormat="1" applyFont="1" applyBorder="1" applyAlignment="1">
      <alignment vertical="center" shrinkToFit="1"/>
    </xf>
    <xf numFmtId="176" fontId="6" fillId="0" borderId="59" xfId="0" applyNumberFormat="1" applyFont="1" applyBorder="1" applyAlignment="1">
      <alignment vertical="center" shrinkToFit="1"/>
    </xf>
    <xf numFmtId="0" fontId="5" fillId="0" borderId="1" xfId="0" applyFont="1" applyBorder="1" applyAlignment="1">
      <alignment horizontal="center" vertical="center"/>
    </xf>
    <xf numFmtId="0" fontId="5" fillId="0" borderId="1" xfId="0" applyFont="1" applyBorder="1">
      <alignment vertical="center"/>
    </xf>
    <xf numFmtId="0" fontId="5" fillId="0" borderId="4" xfId="0" applyFont="1" applyBorder="1">
      <alignment vertical="center"/>
    </xf>
    <xf numFmtId="0" fontId="5" fillId="0" borderId="0" xfId="0" applyFont="1" applyAlignment="1">
      <alignment horizontal="left" vertical="center"/>
    </xf>
    <xf numFmtId="0" fontId="4" fillId="0" borderId="23" xfId="0" applyFont="1" applyBorder="1" applyAlignment="1">
      <alignment horizontal="center" vertical="center" shrinkToFit="1"/>
    </xf>
    <xf numFmtId="0" fontId="4" fillId="2" borderId="22" xfId="0" applyFont="1" applyFill="1" applyBorder="1" applyAlignment="1">
      <alignment horizontal="center" vertical="center" shrinkToFit="1"/>
    </xf>
    <xf numFmtId="0" fontId="5" fillId="0" borderId="0" xfId="0" applyFont="1" applyAlignment="1">
      <alignment vertical="center" shrinkToFit="1"/>
    </xf>
    <xf numFmtId="0" fontId="13" fillId="0" borderId="0" xfId="0" applyFont="1">
      <alignment vertical="center"/>
    </xf>
    <xf numFmtId="0" fontId="15" fillId="0" borderId="2" xfId="0" applyFont="1" applyBorder="1" applyAlignment="1">
      <alignment horizontal="center" vertical="center" shrinkToFit="1"/>
    </xf>
    <xf numFmtId="0" fontId="15" fillId="0" borderId="53" xfId="0" applyFont="1" applyBorder="1" applyAlignment="1">
      <alignment horizontal="center" vertical="center" shrinkToFit="1"/>
    </xf>
    <xf numFmtId="176" fontId="6" fillId="2" borderId="1" xfId="0" applyNumberFormat="1" applyFont="1" applyFill="1" applyBorder="1" applyAlignment="1">
      <alignment vertical="center" shrinkToFit="1"/>
    </xf>
    <xf numFmtId="176" fontId="6" fillId="2" borderId="22" xfId="0" applyNumberFormat="1" applyFont="1" applyFill="1" applyBorder="1" applyAlignment="1">
      <alignment vertical="center" shrinkToFit="1"/>
    </xf>
    <xf numFmtId="176" fontId="6" fillId="2" borderId="65" xfId="0" applyNumberFormat="1" applyFont="1" applyFill="1" applyBorder="1">
      <alignment vertical="center"/>
    </xf>
    <xf numFmtId="0" fontId="4" fillId="0" borderId="52" xfId="0" quotePrefix="1" applyFont="1" applyBorder="1" applyAlignment="1">
      <alignment horizontal="center" vertical="center" shrinkToFit="1"/>
    </xf>
    <xf numFmtId="0" fontId="4" fillId="0" borderId="50" xfId="0" quotePrefix="1" applyFont="1" applyBorder="1" applyAlignment="1">
      <alignment horizontal="center" vertical="center" shrinkToFit="1"/>
    </xf>
    <xf numFmtId="0" fontId="5" fillId="0" borderId="6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176" fontId="5" fillId="0" borderId="7" xfId="0" applyNumberFormat="1" applyFont="1" applyBorder="1" applyAlignment="1" applyProtection="1">
      <alignment vertical="center" shrinkToFit="1"/>
      <protection locked="0"/>
    </xf>
    <xf numFmtId="176" fontId="6" fillId="2" borderId="1" xfId="0" applyNumberFormat="1" applyFont="1" applyFill="1" applyBorder="1">
      <alignment vertical="center"/>
    </xf>
    <xf numFmtId="176" fontId="6" fillId="2" borderId="22" xfId="0" applyNumberFormat="1" applyFont="1" applyFill="1" applyBorder="1">
      <alignment vertical="center"/>
    </xf>
    <xf numFmtId="0" fontId="4" fillId="0" borderId="1"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60" xfId="0" applyFont="1" applyBorder="1" applyAlignment="1">
      <alignment horizontal="center" vertical="center" shrinkToFit="1"/>
    </xf>
    <xf numFmtId="0" fontId="5" fillId="0" borderId="6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176" fontId="5" fillId="0" borderId="9" xfId="0" applyNumberFormat="1" applyFont="1" applyBorder="1" applyAlignment="1" applyProtection="1">
      <alignment vertical="center" shrinkToFit="1"/>
      <protection locked="0"/>
    </xf>
    <xf numFmtId="0" fontId="5" fillId="0" borderId="69"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176" fontId="5" fillId="0" borderId="23" xfId="0" applyNumberFormat="1" applyFont="1" applyBorder="1" applyAlignment="1" applyProtection="1">
      <alignment vertical="center" shrinkToFit="1"/>
      <protection locked="0"/>
    </xf>
    <xf numFmtId="176" fontId="6" fillId="2" borderId="4" xfId="0" applyNumberFormat="1" applyFont="1" applyFill="1" applyBorder="1">
      <alignment vertical="center"/>
    </xf>
    <xf numFmtId="0" fontId="4" fillId="0" borderId="53" xfId="0" applyFont="1" applyBorder="1" applyAlignment="1">
      <alignment horizontal="center" vertical="center" wrapText="1" shrinkToFit="1"/>
    </xf>
    <xf numFmtId="0" fontId="4" fillId="0" borderId="22" xfId="0" applyFont="1" applyBorder="1" applyAlignment="1">
      <alignment horizontal="center" vertical="center"/>
    </xf>
    <xf numFmtId="0" fontId="4" fillId="2" borderId="22" xfId="0" applyFont="1" applyFill="1" applyBorder="1" applyAlignment="1">
      <alignment horizontal="center" vertical="center" wrapText="1"/>
    </xf>
    <xf numFmtId="178" fontId="5" fillId="0" borderId="4" xfId="0" applyNumberFormat="1" applyFont="1" applyBorder="1" applyAlignment="1">
      <alignment horizontal="center" vertical="center" shrinkToFit="1"/>
    </xf>
    <xf numFmtId="178" fontId="5" fillId="0" borderId="1" xfId="0" applyNumberFormat="1" applyFont="1" applyBorder="1" applyAlignment="1">
      <alignment horizontal="center" vertical="center" shrinkToFit="1"/>
    </xf>
    <xf numFmtId="178" fontId="5" fillId="0" borderId="22" xfId="0" applyNumberFormat="1" applyFont="1" applyBorder="1" applyAlignment="1">
      <alignment horizontal="center" vertical="center" shrinkToFit="1"/>
    </xf>
    <xf numFmtId="0" fontId="5" fillId="0" borderId="70" xfId="0" applyFont="1" applyBorder="1">
      <alignment vertical="center"/>
    </xf>
    <xf numFmtId="0" fontId="4" fillId="0" borderId="51" xfId="0" quotePrefix="1" applyFont="1" applyBorder="1" applyAlignment="1">
      <alignment horizontal="center" vertical="center" shrinkToFit="1"/>
    </xf>
    <xf numFmtId="0" fontId="5" fillId="0" borderId="71" xfId="0" applyFont="1" applyBorder="1">
      <alignment vertical="center"/>
    </xf>
    <xf numFmtId="176" fontId="6" fillId="2" borderId="72" xfId="0" applyNumberFormat="1" applyFont="1" applyFill="1" applyBorder="1">
      <alignment vertical="center"/>
    </xf>
    <xf numFmtId="176" fontId="9" fillId="8" borderId="32" xfId="0" applyNumberFormat="1" applyFont="1" applyFill="1" applyBorder="1" applyAlignment="1">
      <alignment vertical="center" shrinkToFit="1"/>
    </xf>
    <xf numFmtId="176" fontId="9" fillId="9" borderId="32" xfId="0" applyNumberFormat="1" applyFont="1" applyFill="1" applyBorder="1" applyAlignment="1">
      <alignment vertical="center" shrinkToFit="1"/>
    </xf>
    <xf numFmtId="176" fontId="9" fillId="9" borderId="32" xfId="0" applyNumberFormat="1" applyFont="1" applyFill="1" applyBorder="1">
      <alignment vertical="center"/>
    </xf>
    <xf numFmtId="176" fontId="9" fillId="8" borderId="32" xfId="0" applyNumberFormat="1" applyFont="1" applyFill="1" applyBorder="1">
      <alignment vertical="center"/>
    </xf>
    <xf numFmtId="0" fontId="5" fillId="0" borderId="22" xfId="0" applyFont="1" applyBorder="1">
      <alignment vertical="center"/>
    </xf>
    <xf numFmtId="176" fontId="6" fillId="2" borderId="4" xfId="0" applyNumberFormat="1" applyFont="1" applyFill="1" applyBorder="1" applyAlignment="1">
      <alignment vertical="center" shrinkToFit="1"/>
    </xf>
    <xf numFmtId="0" fontId="5" fillId="0" borderId="73" xfId="0" applyFont="1" applyBorder="1">
      <alignment vertical="center"/>
    </xf>
    <xf numFmtId="0" fontId="5" fillId="0" borderId="74" xfId="0" applyFont="1" applyBorder="1">
      <alignment vertical="center"/>
    </xf>
    <xf numFmtId="176" fontId="4" fillId="2" borderId="55" xfId="0" applyNumberFormat="1" applyFont="1" applyFill="1" applyBorder="1" applyAlignment="1">
      <alignment vertical="center" shrinkToFit="1"/>
    </xf>
    <xf numFmtId="0" fontId="4" fillId="0" borderId="22" xfId="0" applyFont="1" applyBorder="1" applyAlignment="1">
      <alignment horizontal="center" vertical="center" wrapText="1"/>
    </xf>
    <xf numFmtId="0" fontId="7" fillId="0" borderId="22" xfId="0" applyFont="1" applyBorder="1" applyAlignment="1">
      <alignment horizontal="center" vertical="center" wrapText="1"/>
    </xf>
    <xf numFmtId="180" fontId="5" fillId="0" borderId="8" xfId="0" applyNumberFormat="1" applyFont="1" applyBorder="1" applyAlignment="1">
      <alignment horizontal="right" vertical="center"/>
    </xf>
    <xf numFmtId="0" fontId="5" fillId="0" borderId="80" xfId="0" applyFont="1" applyBorder="1">
      <alignment vertical="center"/>
    </xf>
    <xf numFmtId="176" fontId="5" fillId="0" borderId="21" xfId="0" applyNumberFormat="1" applyFont="1" applyBorder="1">
      <alignment vertical="center"/>
    </xf>
    <xf numFmtId="176" fontId="5" fillId="0" borderId="20" xfId="0" applyNumberFormat="1" applyFont="1" applyBorder="1">
      <alignment vertical="center"/>
    </xf>
    <xf numFmtId="0" fontId="6" fillId="0" borderId="0" xfId="0" applyFont="1">
      <alignment vertical="center"/>
    </xf>
    <xf numFmtId="0" fontId="9" fillId="0" borderId="40" xfId="0" applyFont="1" applyBorder="1">
      <alignment vertical="center"/>
    </xf>
    <xf numFmtId="0" fontId="9" fillId="0" borderId="10" xfId="0" applyFont="1" applyBorder="1">
      <alignment vertical="center"/>
    </xf>
    <xf numFmtId="0" fontId="9" fillId="0" borderId="4" xfId="0" applyFont="1" applyBorder="1">
      <alignment vertical="center"/>
    </xf>
    <xf numFmtId="0" fontId="9" fillId="0" borderId="1" xfId="0" applyFont="1" applyBorder="1" applyAlignment="1">
      <alignment vertical="center" wrapText="1"/>
    </xf>
    <xf numFmtId="0" fontId="9" fillId="0" borderId="1" xfId="0" applyFont="1" applyBorder="1">
      <alignment vertical="center"/>
    </xf>
    <xf numFmtId="176" fontId="4" fillId="0" borderId="75" xfId="0" applyNumberFormat="1" applyFont="1" applyBorder="1" applyAlignment="1">
      <alignment horizontal="right" vertical="center" shrinkToFit="1"/>
    </xf>
    <xf numFmtId="176" fontId="4" fillId="0" borderId="10" xfId="0" applyNumberFormat="1" applyFont="1" applyBorder="1" applyAlignment="1">
      <alignment horizontal="right" vertical="center" shrinkToFit="1"/>
    </xf>
    <xf numFmtId="176" fontId="4" fillId="0" borderId="4" xfId="0" applyNumberFormat="1" applyFont="1" applyBorder="1" applyAlignment="1">
      <alignment horizontal="right" vertical="center" shrinkToFit="1"/>
    </xf>
    <xf numFmtId="176" fontId="4" fillId="0" borderId="1" xfId="0" applyNumberFormat="1" applyFont="1" applyBorder="1" applyAlignment="1">
      <alignment horizontal="right" vertical="center" shrinkToFit="1"/>
    </xf>
    <xf numFmtId="179" fontId="4" fillId="0" borderId="1" xfId="0" applyNumberFormat="1" applyFont="1" applyBorder="1" applyAlignment="1">
      <alignment horizontal="right" vertical="center" shrinkToFit="1"/>
    </xf>
    <xf numFmtId="0" fontId="5" fillId="0" borderId="78" xfId="0" applyFont="1" applyBorder="1" applyAlignment="1">
      <alignment vertical="center" shrinkToFit="1"/>
    </xf>
    <xf numFmtId="0" fontId="9" fillId="0" borderId="76" xfId="0" applyFont="1" applyBorder="1" applyAlignment="1">
      <alignment horizontal="left" vertical="center" wrapText="1"/>
    </xf>
    <xf numFmtId="0" fontId="9" fillId="0" borderId="78" xfId="0" applyFont="1" applyBorder="1" applyAlignment="1">
      <alignment horizontal="left" vertical="center" wrapText="1"/>
    </xf>
    <xf numFmtId="0" fontId="9" fillId="0" borderId="77"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79" xfId="0" applyFont="1" applyBorder="1" applyAlignment="1">
      <alignment horizontal="left" vertical="center" wrapText="1"/>
    </xf>
    <xf numFmtId="0" fontId="9" fillId="0" borderId="2" xfId="0" applyFont="1" applyBorder="1" applyAlignment="1">
      <alignment horizontal="left" vertical="center" wrapText="1"/>
    </xf>
    <xf numFmtId="0" fontId="17" fillId="0" borderId="79" xfId="0" applyFont="1" applyBorder="1" applyAlignment="1">
      <alignment horizontal="center" vertical="center"/>
    </xf>
    <xf numFmtId="176" fontId="6" fillId="2" borderId="62" xfId="0" applyNumberFormat="1" applyFont="1" applyFill="1" applyBorder="1" applyAlignment="1">
      <alignment horizontal="center" vertical="center" shrinkToFit="1"/>
    </xf>
    <xf numFmtId="176" fontId="6" fillId="2" borderId="63" xfId="0" applyNumberFormat="1" applyFont="1" applyFill="1" applyBorder="1" applyAlignment="1">
      <alignment horizontal="center" vertical="center" shrinkToFit="1"/>
    </xf>
    <xf numFmtId="176" fontId="6" fillId="2" borderId="64" xfId="0" applyNumberFormat="1"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2" borderId="22" xfId="0" applyFont="1" applyFill="1" applyBorder="1" applyAlignment="1">
      <alignment horizontal="center" vertical="center" shrinkToFit="1"/>
    </xf>
    <xf numFmtId="0" fontId="4" fillId="0" borderId="1" xfId="0" applyFont="1" applyBorder="1" applyAlignment="1">
      <alignment horizontal="center" vertical="center" wrapText="1" shrinkToFit="1"/>
    </xf>
    <xf numFmtId="0" fontId="4" fillId="0" borderId="22" xfId="0" applyFont="1" applyBorder="1" applyAlignment="1">
      <alignment horizontal="center" vertical="center" shrinkToFit="1"/>
    </xf>
    <xf numFmtId="0" fontId="4" fillId="0" borderId="9" xfId="0" applyFont="1" applyBorder="1" applyAlignment="1">
      <alignment horizontal="left" vertical="center" shrinkToFit="1"/>
    </xf>
    <xf numFmtId="0" fontId="4" fillId="0" borderId="5" xfId="0" applyFont="1" applyBorder="1" applyAlignment="1">
      <alignment horizontal="left" vertical="center" shrinkToFit="1"/>
    </xf>
    <xf numFmtId="0" fontId="5" fillId="0" borderId="9" xfId="0" applyFont="1" applyBorder="1" applyAlignment="1">
      <alignment horizontal="center" vertical="center"/>
    </xf>
    <xf numFmtId="0" fontId="5" fillId="0" borderId="61" xfId="0" applyFont="1" applyBorder="1" applyAlignment="1">
      <alignment horizontal="center" vertical="center"/>
    </xf>
    <xf numFmtId="0" fontId="4" fillId="2" borderId="8" xfId="0" applyFont="1" applyFill="1" applyBorder="1" applyAlignment="1">
      <alignment horizontal="center" vertical="center" wrapText="1" shrinkToFit="1"/>
    </xf>
    <xf numFmtId="0" fontId="4" fillId="2" borderId="57" xfId="0" applyFont="1" applyFill="1" applyBorder="1" applyAlignment="1">
      <alignment horizontal="center" vertical="center" wrapText="1" shrinkToFit="1"/>
    </xf>
    <xf numFmtId="0" fontId="4" fillId="0" borderId="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60" xfId="0" applyFont="1" applyBorder="1" applyAlignment="1">
      <alignment horizontal="center" vertical="center" wrapText="1" shrinkToFit="1"/>
    </xf>
    <xf numFmtId="0" fontId="4" fillId="0" borderId="53" xfId="0" applyFont="1" applyBorder="1" applyAlignment="1">
      <alignment horizontal="center" vertical="center" shrinkToFit="1"/>
    </xf>
    <xf numFmtId="0" fontId="4" fillId="0" borderId="1" xfId="0" applyFont="1" applyBorder="1" applyAlignment="1">
      <alignment horizontal="center" vertical="center"/>
    </xf>
    <xf numFmtId="176" fontId="6" fillId="2" borderId="62" xfId="0" applyNumberFormat="1" applyFont="1" applyFill="1" applyBorder="1" applyAlignment="1">
      <alignment horizontal="center" vertical="center"/>
    </xf>
    <xf numFmtId="176" fontId="6" fillId="2" borderId="63" xfId="0" applyNumberFormat="1" applyFont="1" applyFill="1" applyBorder="1" applyAlignment="1">
      <alignment horizontal="center" vertical="center"/>
    </xf>
    <xf numFmtId="176" fontId="6" fillId="2" borderId="64" xfId="0" applyNumberFormat="1"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cellXfs>
  <cellStyles count="2">
    <cellStyle name="桁区切り 2" xfId="1" xr:uid="{00000000-0005-0000-0000-000000000000}"/>
    <cellStyle name="標準" xfId="0" builtinId="0"/>
  </cellStyles>
  <dxfs count="72">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9" tint="0.79998168889431442"/>
        </patternFill>
      </fill>
    </dxf>
    <dxf>
      <fill>
        <patternFill>
          <bgColor rgb="FFFF0000"/>
        </patternFill>
      </fill>
    </dxf>
    <dxf>
      <fill>
        <patternFill>
          <bgColor theme="8"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ont>
        <color theme="1"/>
      </font>
      <fill>
        <patternFill>
          <bgColor rgb="FFFF0000"/>
        </patternFill>
      </fill>
    </dxf>
    <dxf>
      <fill>
        <patternFill>
          <bgColor theme="8"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46264</xdr:colOff>
      <xdr:row>20</xdr:row>
      <xdr:rowOff>1992086</xdr:rowOff>
    </xdr:from>
    <xdr:to>
      <xdr:col>0</xdr:col>
      <xdr:colOff>351064</xdr:colOff>
      <xdr:row>21</xdr:row>
      <xdr:rowOff>283029</xdr:rowOff>
    </xdr:to>
    <xdr:sp macro="" textlink="">
      <xdr:nvSpPr>
        <xdr:cNvPr id="3" name="フローチャート: 結合子 2">
          <a:extLst>
            <a:ext uri="{FF2B5EF4-FFF2-40B4-BE49-F238E27FC236}">
              <a16:creationId xmlns:a16="http://schemas.microsoft.com/office/drawing/2014/main" id="{AF9C2080-F49C-4CE9-8356-8314324F2681}"/>
            </a:ext>
          </a:extLst>
        </xdr:cNvPr>
        <xdr:cNvSpPr/>
      </xdr:nvSpPr>
      <xdr:spPr bwMode="auto">
        <a:xfrm>
          <a:off x="46264" y="10659836"/>
          <a:ext cx="304800" cy="304800"/>
        </a:xfrm>
        <a:prstGeom prst="flowChartConnector">
          <a:avLst/>
        </a:prstGeom>
        <a:noFill/>
        <a:ln w="9525" cap="flat" cmpd="sng" algn="ctr">
          <a:solidFill>
            <a:schemeClr val="tx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CC99" mc:Ignorable="a14" a14:legacySpreadsheetColorIndex="47"/>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F0000" mc:Ignorable="a14" a14:legacySpreadsheetColorIndex="47"/>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F25"/>
  <sheetViews>
    <sheetView tabSelected="1" view="pageBreakPreview" zoomScale="75" zoomScaleNormal="75" zoomScaleSheetLayoutView="75" workbookViewId="0"/>
  </sheetViews>
  <sheetFormatPr defaultColWidth="11.125" defaultRowHeight="24" customHeight="1" x14ac:dyDescent="0.25"/>
  <cols>
    <col min="1" max="1" width="40.25" style="3" customWidth="1"/>
    <col min="2" max="6" width="15.75" style="3" customWidth="1"/>
    <col min="7" max="15" width="16.625" style="3" customWidth="1"/>
    <col min="16" max="16384" width="11.125" style="3"/>
  </cols>
  <sheetData>
    <row r="1" spans="1:6" ht="24" customHeight="1" x14ac:dyDescent="0.25">
      <c r="A1" s="149" t="s">
        <v>241</v>
      </c>
    </row>
    <row r="2" spans="1:6" s="2" customFormat="1" ht="49.9" customHeight="1" x14ac:dyDescent="0.15">
      <c r="A2" s="170" t="s">
        <v>250</v>
      </c>
      <c r="B2" s="170"/>
      <c r="C2" s="170"/>
      <c r="D2" s="170"/>
      <c r="E2" s="170"/>
      <c r="F2" s="170"/>
    </row>
    <row r="3" spans="1:6" s="2" customFormat="1" ht="24" customHeight="1" thickBot="1" x14ac:dyDescent="0.2">
      <c r="A3" s="125"/>
      <c r="B3" s="73" t="s">
        <v>236</v>
      </c>
      <c r="C3" s="73" t="s">
        <v>237</v>
      </c>
      <c r="D3" s="73" t="s">
        <v>238</v>
      </c>
      <c r="E3" s="73" t="s">
        <v>239</v>
      </c>
      <c r="F3" s="73" t="s">
        <v>240</v>
      </c>
    </row>
    <row r="4" spans="1:6" s="2" customFormat="1" ht="49.9" customHeight="1" thickTop="1" x14ac:dyDescent="0.15">
      <c r="A4" s="150" t="s">
        <v>242</v>
      </c>
      <c r="B4" s="155">
        <v>37165</v>
      </c>
      <c r="C4" s="155">
        <v>36719</v>
      </c>
      <c r="D4" s="155">
        <v>36649</v>
      </c>
      <c r="E4" s="155">
        <f>21283+11275</f>
        <v>32558</v>
      </c>
      <c r="F4" s="155">
        <f>20318+11050</f>
        <v>31368</v>
      </c>
    </row>
    <row r="5" spans="1:6" s="2" customFormat="1" ht="49.9" hidden="1" customHeight="1" x14ac:dyDescent="0.15">
      <c r="A5" s="151" t="s">
        <v>8</v>
      </c>
      <c r="B5" s="156">
        <f>B4</f>
        <v>37165</v>
      </c>
      <c r="C5" s="156">
        <f>IF(ROUNDDOWN(C4-B10,1)&lt;0,0,ROUNDDOWN(C4-B10,1))</f>
        <v>36719</v>
      </c>
      <c r="D5" s="156">
        <f>IF(ROUNDDOWN(D4-(B10+C10),1)&lt;0,0,ROUNDDOWN(D4-(B10+C10),1))</f>
        <v>0</v>
      </c>
      <c r="E5" s="156">
        <f>IF(ROUNDDOWN(E4-(B10+C10+D10),1)&lt;0,0,ROUNDDOWN(E4-(B10+C10+D10),1))</f>
        <v>0</v>
      </c>
      <c r="F5" s="156">
        <f>IF(ROUNDDOWN(F4-(B10+C10+D10+E10),1)&lt;0,0,ROUNDDOWN(F4-(B10+C10+D10+E10),1))</f>
        <v>0</v>
      </c>
    </row>
    <row r="6" spans="1:6" s="2" customFormat="1" ht="49.9" hidden="1" customHeight="1" x14ac:dyDescent="0.15">
      <c r="A6" s="151" t="s">
        <v>10</v>
      </c>
      <c r="B6" s="156">
        <f>ROUNDDOWN(B4*15/100,0)</f>
        <v>5574</v>
      </c>
      <c r="C6" s="156">
        <f>IF(ROUNDDOWN(C4*15/100-(B13),0)&lt;0,0,ROUNDDOWN(C4*15/100-(B13),0))</f>
        <v>5507</v>
      </c>
      <c r="D6" s="156">
        <f>IF(ROUNDDOWN(D4*15/100-(B13+C13),0)&lt;0,0,ROUNDDOWN(D4*15/100-(B13+C13),0))</f>
        <v>0</v>
      </c>
      <c r="E6" s="156">
        <f>IF(ROUNDDOWN(E4*15/100-(B13+C13+D13),0)&lt;0,0,ROUNDDOWN(E4*15/100-(B13+C13+D13),0))</f>
        <v>0</v>
      </c>
      <c r="F6" s="156">
        <f>IF(ROUNDDOWN(F4*15/100-(B13+C13+D13+E13),0)&lt;0,0,ROUNDDOWN(F4*15/100-(B13+C13+D13+E13),0))</f>
        <v>0</v>
      </c>
    </row>
    <row r="7" spans="1:6" s="2" customFormat="1" ht="49.9" hidden="1" customHeight="1" x14ac:dyDescent="0.15">
      <c r="A7" s="152" t="s">
        <v>12</v>
      </c>
      <c r="B7" s="157">
        <f>B5+B6</f>
        <v>42739</v>
      </c>
      <c r="C7" s="157">
        <f>C5+C6</f>
        <v>42226</v>
      </c>
      <c r="D7" s="157">
        <f>D5+D6</f>
        <v>0</v>
      </c>
      <c r="E7" s="157">
        <f>E5+E6</f>
        <v>0</v>
      </c>
      <c r="F7" s="157">
        <f>F5+F6</f>
        <v>0</v>
      </c>
    </row>
    <row r="8" spans="1:6" s="2" customFormat="1" ht="49.9" customHeight="1" x14ac:dyDescent="0.15">
      <c r="A8" s="153" t="s">
        <v>243</v>
      </c>
      <c r="B8" s="158">
        <f>ROUNDDOWN(B4*115/100,0)</f>
        <v>42739</v>
      </c>
      <c r="C8" s="158">
        <f>IF(ROUNDDOWN(C4*115/100-C15,0)&lt;0,0,ROUNDDOWN(C4*115/100-C15,0))</f>
        <v>42226</v>
      </c>
      <c r="D8" s="158">
        <f>IF(ROUNDDOWN(D4*115/100-D15,0)&lt;0,0,ROUNDDOWN(D4*115/100-D15,0))</f>
        <v>0</v>
      </c>
      <c r="E8" s="158">
        <f>IF(ROUNDDOWN(E4*115/100-E15,0)&lt;0,0,ROUNDDOWN(E4*115/100-E15,0))</f>
        <v>0</v>
      </c>
      <c r="F8" s="158">
        <f>IF(ROUNDDOWN(F4*115/100-F15,0)&lt;0,0,ROUNDDOWN(F4*115/100-F15,0))</f>
        <v>0</v>
      </c>
    </row>
    <row r="9" spans="1:6" s="2" customFormat="1" ht="49.9" customHeight="1" x14ac:dyDescent="0.15">
      <c r="A9" s="154" t="s">
        <v>244</v>
      </c>
      <c r="B9" s="158"/>
      <c r="C9" s="158">
        <v>36649</v>
      </c>
      <c r="D9" s="158"/>
      <c r="E9" s="158"/>
      <c r="F9" s="158"/>
    </row>
    <row r="10" spans="1:6" s="2" customFormat="1" ht="49.9" customHeight="1" x14ac:dyDescent="0.15">
      <c r="A10" s="153" t="s">
        <v>248</v>
      </c>
      <c r="B10" s="158"/>
      <c r="C10" s="158">
        <v>36649</v>
      </c>
      <c r="D10" s="158"/>
      <c r="E10" s="158"/>
      <c r="F10" s="158"/>
    </row>
    <row r="11" spans="1:6" s="2" customFormat="1" ht="49.9" customHeight="1" x14ac:dyDescent="0.15">
      <c r="A11" s="154" t="s">
        <v>245</v>
      </c>
      <c r="B11" s="159">
        <f>ROUND(B9/B4,3)</f>
        <v>0</v>
      </c>
      <c r="C11" s="159">
        <f>ROUND((C9+B9)/C4,3)</f>
        <v>0.998</v>
      </c>
      <c r="D11" s="159">
        <f>ROUND((D9+C9+B9)/D4,3)</f>
        <v>1</v>
      </c>
      <c r="E11" s="159">
        <f>ROUND((E9+D9+C9+B9)/E4,3)</f>
        <v>1.1259999999999999</v>
      </c>
      <c r="F11" s="159">
        <f>ROUND((F9+E9+D9+C9+B9)/F4,3)</f>
        <v>1.1679999999999999</v>
      </c>
    </row>
    <row r="12" spans="1:6" s="2" customFormat="1" ht="49.9" customHeight="1" x14ac:dyDescent="0.15">
      <c r="A12" s="154" t="s">
        <v>246</v>
      </c>
      <c r="B12" s="158"/>
      <c r="C12" s="158">
        <v>5497</v>
      </c>
      <c r="D12" s="158"/>
      <c r="E12" s="158"/>
      <c r="F12" s="158"/>
    </row>
    <row r="13" spans="1:6" s="2" customFormat="1" ht="49.9" customHeight="1" x14ac:dyDescent="0.15">
      <c r="A13" s="153" t="s">
        <v>249</v>
      </c>
      <c r="B13" s="158"/>
      <c r="C13" s="158">
        <v>5497</v>
      </c>
      <c r="D13" s="158"/>
      <c r="E13" s="158"/>
      <c r="F13" s="158"/>
    </row>
    <row r="14" spans="1:6" s="2" customFormat="1" ht="49.9" customHeight="1" x14ac:dyDescent="0.15">
      <c r="A14" s="154" t="s">
        <v>247</v>
      </c>
      <c r="B14" s="159" t="e">
        <f>ROUND(B12/B9,3)</f>
        <v>#DIV/0!</v>
      </c>
      <c r="C14" s="159">
        <f>ROUND((B12+C12)/(B9+C9),3)</f>
        <v>0.15</v>
      </c>
      <c r="D14" s="159">
        <f>ROUND((B12+C12+D12)/(B9+C9+D9),3)</f>
        <v>0.15</v>
      </c>
      <c r="E14" s="159">
        <f>ROUND((B12+C12+D12+E12)/(B9+C9+D9+E9),3)</f>
        <v>0.15</v>
      </c>
      <c r="F14" s="159">
        <f>ROUND((B12+C12+D12+E12+F12)/(B9+C9+D9+E9+F9),3)</f>
        <v>0.15</v>
      </c>
    </row>
    <row r="15" spans="1:6" s="2" customFormat="1" ht="24" hidden="1" customHeight="1" x14ac:dyDescent="0.15">
      <c r="A15" s="160" t="s">
        <v>234</v>
      </c>
      <c r="B15" s="145">
        <v>0</v>
      </c>
      <c r="C15" s="145">
        <f>B10+B13</f>
        <v>0</v>
      </c>
      <c r="D15" s="145">
        <f>B10+B13+C10+C13</f>
        <v>42146</v>
      </c>
      <c r="E15" s="145">
        <f>B10+B13+C10+C13+D10+D13</f>
        <v>42146</v>
      </c>
      <c r="F15" s="145">
        <f>B10+B13+C10+C13+D10+D13+E10+E13</f>
        <v>42146</v>
      </c>
    </row>
    <row r="16" spans="1:6" ht="24" hidden="1" customHeight="1" x14ac:dyDescent="0.25">
      <c r="A16" s="146" t="s">
        <v>235</v>
      </c>
      <c r="B16" s="147">
        <f>B9+B12</f>
        <v>0</v>
      </c>
      <c r="C16" s="147">
        <f>B16+C9+C12</f>
        <v>42146</v>
      </c>
      <c r="D16" s="147">
        <f>C16+D9+D12</f>
        <v>42146</v>
      </c>
      <c r="E16" s="147">
        <f>D16+E9+E12</f>
        <v>42146</v>
      </c>
      <c r="F16" s="148">
        <f>E16+F9+F12</f>
        <v>42146</v>
      </c>
    </row>
    <row r="17" spans="1:6" ht="5.45" customHeight="1" x14ac:dyDescent="0.25"/>
    <row r="18" spans="1:6" ht="24" customHeight="1" x14ac:dyDescent="0.25">
      <c r="A18" s="2" t="s">
        <v>233</v>
      </c>
      <c r="B18" s="2"/>
      <c r="C18" s="2"/>
      <c r="D18" s="2"/>
      <c r="E18" s="2"/>
      <c r="F18" s="2"/>
    </row>
    <row r="19" spans="1:6" ht="4.9000000000000004" customHeight="1" x14ac:dyDescent="0.25">
      <c r="A19" s="2"/>
      <c r="B19" s="2"/>
      <c r="C19" s="2"/>
      <c r="D19" s="2"/>
      <c r="E19" s="2"/>
      <c r="F19" s="2"/>
    </row>
    <row r="20" spans="1:6" ht="159.6" customHeight="1" x14ac:dyDescent="0.25">
      <c r="A20" s="161" t="s">
        <v>251</v>
      </c>
      <c r="B20" s="162"/>
      <c r="C20" s="162"/>
      <c r="D20" s="162"/>
      <c r="E20" s="162"/>
      <c r="F20" s="163"/>
    </row>
    <row r="21" spans="1:6" ht="159.6" customHeight="1" x14ac:dyDescent="0.25">
      <c r="A21" s="164"/>
      <c r="B21" s="165"/>
      <c r="C21" s="165"/>
      <c r="D21" s="165"/>
      <c r="E21" s="165"/>
      <c r="F21" s="166"/>
    </row>
    <row r="22" spans="1:6" ht="159.6" customHeight="1" x14ac:dyDescent="0.25">
      <c r="A22" s="167"/>
      <c r="B22" s="168"/>
      <c r="C22" s="168"/>
      <c r="D22" s="168"/>
      <c r="E22" s="168"/>
      <c r="F22" s="169"/>
    </row>
    <row r="23" spans="1:6" ht="150.6" customHeight="1" x14ac:dyDescent="0.25"/>
    <row r="24" spans="1:6" ht="150.6" customHeight="1" x14ac:dyDescent="0.25"/>
    <row r="25" spans="1:6" ht="150.6" customHeight="1" x14ac:dyDescent="0.25"/>
  </sheetData>
  <mergeCells count="2">
    <mergeCell ref="A20:F22"/>
    <mergeCell ref="A2:F2"/>
  </mergeCells>
  <phoneticPr fontId="2"/>
  <conditionalFormatting sqref="B4">
    <cfRule type="expression" dxfId="71" priority="11">
      <formula>$B$4&lt;&gt;""</formula>
    </cfRule>
  </conditionalFormatting>
  <conditionalFormatting sqref="B9">
    <cfRule type="expression" dxfId="70" priority="19">
      <formula>$B$9&lt;&gt;""</formula>
    </cfRule>
    <cfRule type="expression" dxfId="69" priority="18">
      <formula>B9=""</formula>
    </cfRule>
  </conditionalFormatting>
  <conditionalFormatting sqref="B10">
    <cfRule type="expression" dxfId="68" priority="6">
      <formula>B10&gt;B5</formula>
    </cfRule>
    <cfRule type="expression" dxfId="67" priority="14">
      <formula>$B10&lt;&gt;""</formula>
    </cfRule>
  </conditionalFormatting>
  <conditionalFormatting sqref="B12">
    <cfRule type="expression" dxfId="66" priority="13">
      <formula>$B$12&lt;&gt;""</formula>
    </cfRule>
  </conditionalFormatting>
  <conditionalFormatting sqref="B13">
    <cfRule type="expression" dxfId="65" priority="12">
      <formula>$B$13&lt;&gt;""</formula>
    </cfRule>
  </conditionalFormatting>
  <conditionalFormatting sqref="B4:F4">
    <cfRule type="expression" dxfId="64" priority="60">
      <formula>B4=""</formula>
    </cfRule>
  </conditionalFormatting>
  <conditionalFormatting sqref="B10:F10">
    <cfRule type="expression" dxfId="63" priority="58">
      <formula>B10=""</formula>
    </cfRule>
    <cfRule type="expression" dxfId="62" priority="1">
      <formula>B10&gt;B9</formula>
    </cfRule>
  </conditionalFormatting>
  <conditionalFormatting sqref="B12:F12">
    <cfRule type="expression" dxfId="61" priority="55">
      <formula>B12=""</formula>
    </cfRule>
  </conditionalFormatting>
  <conditionalFormatting sqref="B13:F13">
    <cfRule type="expression" dxfId="60" priority="52" stopIfTrue="1">
      <formula>B13&gt;B12</formula>
    </cfRule>
    <cfRule type="expression" dxfId="59" priority="53">
      <formula>B13=""</formula>
    </cfRule>
  </conditionalFormatting>
  <conditionalFormatting sqref="C4">
    <cfRule type="expression" dxfId="58" priority="10">
      <formula>$C$4&lt;&gt;""</formula>
    </cfRule>
  </conditionalFormatting>
  <conditionalFormatting sqref="C9">
    <cfRule type="expression" dxfId="57" priority="51">
      <formula>$C$9&lt;&gt;""</formula>
    </cfRule>
    <cfRule type="expression" dxfId="56" priority="59">
      <formula>C9=""</formula>
    </cfRule>
  </conditionalFormatting>
  <conditionalFormatting sqref="C10">
    <cfRule type="expression" dxfId="55" priority="49">
      <formula>$C$10&lt;&gt;""</formula>
    </cfRule>
  </conditionalFormatting>
  <conditionalFormatting sqref="C12:C13">
    <cfRule type="expression" dxfId="54" priority="45">
      <formula>C12&lt;&gt;""</formula>
    </cfRule>
  </conditionalFormatting>
  <conditionalFormatting sqref="C9:F9">
    <cfRule type="expression" dxfId="53" priority="32" stopIfTrue="1">
      <formula>C9&gt;C5</formula>
    </cfRule>
  </conditionalFormatting>
  <conditionalFormatting sqref="C10:F10">
    <cfRule type="expression" dxfId="52" priority="38" stopIfTrue="1">
      <formula>C10&gt;C5</formula>
    </cfRule>
  </conditionalFormatting>
  <conditionalFormatting sqref="C12:F12">
    <cfRule type="expression" dxfId="51" priority="26" stopIfTrue="1">
      <formula>C12&gt;C6</formula>
    </cfRule>
  </conditionalFormatting>
  <conditionalFormatting sqref="C13:F13">
    <cfRule type="expression" dxfId="50" priority="20" stopIfTrue="1">
      <formula>C13&gt;C12</formula>
    </cfRule>
  </conditionalFormatting>
  <conditionalFormatting sqref="D4">
    <cfRule type="expression" dxfId="49" priority="9">
      <formula>$D$4&lt;&gt;""</formula>
    </cfRule>
  </conditionalFormatting>
  <conditionalFormatting sqref="D9">
    <cfRule type="expression" dxfId="48" priority="37">
      <formula>$D$9&lt;&gt;""</formula>
    </cfRule>
  </conditionalFormatting>
  <conditionalFormatting sqref="D10">
    <cfRule type="expression" dxfId="47" priority="43">
      <formula>$D$10&lt;&gt;""</formula>
    </cfRule>
  </conditionalFormatting>
  <conditionalFormatting sqref="D9:F9">
    <cfRule type="expression" dxfId="46" priority="15">
      <formula>D9=""</formula>
    </cfRule>
  </conditionalFormatting>
  <conditionalFormatting sqref="D12:F12">
    <cfRule type="expression" dxfId="45" priority="27">
      <formula>D12&lt;&gt;""</formula>
    </cfRule>
  </conditionalFormatting>
  <conditionalFormatting sqref="D13:F13">
    <cfRule type="expression" dxfId="44" priority="21">
      <formula>D13&lt;&gt;""</formula>
    </cfRule>
  </conditionalFormatting>
  <conditionalFormatting sqref="E4">
    <cfRule type="expression" dxfId="43" priority="8">
      <formula>$E$4&lt;&gt;""</formula>
    </cfRule>
  </conditionalFormatting>
  <conditionalFormatting sqref="E9">
    <cfRule type="expression" dxfId="42" priority="35">
      <formula>$E$9&lt;&gt;""</formula>
    </cfRule>
  </conditionalFormatting>
  <conditionalFormatting sqref="E10">
    <cfRule type="expression" dxfId="41" priority="41">
      <formula>$E$10&lt;&gt;""</formula>
    </cfRule>
  </conditionalFormatting>
  <conditionalFormatting sqref="F4">
    <cfRule type="expression" dxfId="40" priority="7">
      <formula>$F$4&lt;&gt;""</formula>
    </cfRule>
  </conditionalFormatting>
  <conditionalFormatting sqref="F9">
    <cfRule type="expression" dxfId="39" priority="33">
      <formula>$F$9&lt;&gt;""</formula>
    </cfRule>
  </conditionalFormatting>
  <conditionalFormatting sqref="F10">
    <cfRule type="expression" dxfId="38" priority="39">
      <formula>$F$10&lt;&gt;""</formula>
    </cfRule>
  </conditionalFormatting>
  <pageMargins left="0.39370078740157483" right="0.39370078740157483" top="0.35433070866141736" bottom="0.35433070866141736" header="0.31496062992125984" footer="0.31496062992125984"/>
  <pageSetup paperSize="9" scale="81"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J30"/>
  <sheetViews>
    <sheetView zoomScale="80" zoomScaleNormal="75" zoomScaleSheetLayoutView="80" workbookViewId="0">
      <selection activeCell="G16" sqref="G16"/>
    </sheetView>
  </sheetViews>
  <sheetFormatPr defaultColWidth="22.5" defaultRowHeight="24" customHeight="1" x14ac:dyDescent="0.25"/>
  <cols>
    <col min="1" max="1" width="22.5" style="3"/>
    <col min="2" max="2" width="22.25" style="3" customWidth="1"/>
    <col min="3" max="5" width="13.375" style="3" customWidth="1"/>
    <col min="6" max="7" width="16.5" style="3" customWidth="1"/>
    <col min="8" max="8" width="22.25" style="3" customWidth="1"/>
    <col min="9" max="16384" width="22.5" style="3"/>
  </cols>
  <sheetData>
    <row r="1" spans="1:10" s="2" customFormat="1" ht="24" customHeight="1" x14ac:dyDescent="0.15">
      <c r="A1" s="30" t="s">
        <v>222</v>
      </c>
    </row>
    <row r="2" spans="1:10" s="2" customFormat="1" ht="24" customHeight="1" x14ac:dyDescent="0.15">
      <c r="A2" s="30"/>
    </row>
    <row r="3" spans="1:10" s="2" customFormat="1" ht="24" customHeight="1" x14ac:dyDescent="0.15">
      <c r="A3" s="72" t="s">
        <v>81</v>
      </c>
      <c r="B3" s="72"/>
      <c r="C3" s="1"/>
      <c r="D3" s="1"/>
      <c r="E3" s="1"/>
    </row>
    <row r="4" spans="1:10" s="2" customFormat="1" ht="24" customHeight="1" x14ac:dyDescent="0.15">
      <c r="A4" s="72" t="s">
        <v>83</v>
      </c>
      <c r="B4" s="72"/>
      <c r="C4" s="1"/>
      <c r="D4" s="1"/>
      <c r="E4" s="1"/>
    </row>
    <row r="5" spans="1:10" s="2" customFormat="1" ht="24" customHeight="1" x14ac:dyDescent="0.15">
      <c r="A5" s="72" t="s">
        <v>88</v>
      </c>
      <c r="B5" s="75"/>
      <c r="C5" s="1"/>
      <c r="D5" s="1"/>
      <c r="E5" s="1"/>
    </row>
    <row r="6" spans="1:10" s="2" customFormat="1" ht="24" customHeight="1" thickBot="1" x14ac:dyDescent="0.2">
      <c r="A6" s="75" t="s">
        <v>89</v>
      </c>
      <c r="B6" s="75"/>
      <c r="C6" s="72" t="s">
        <v>82</v>
      </c>
      <c r="D6" s="178"/>
      <c r="E6" s="179"/>
      <c r="F6" s="180" t="s">
        <v>134</v>
      </c>
      <c r="G6" s="181"/>
      <c r="H6" s="181"/>
      <c r="I6" s="94"/>
      <c r="J6" s="97"/>
    </row>
    <row r="7" spans="1:10" s="2" customFormat="1" ht="24" customHeight="1" thickTop="1" thickBot="1" x14ac:dyDescent="0.2">
      <c r="A7" s="81" t="s">
        <v>129</v>
      </c>
      <c r="B7" s="80" t="e">
        <f>#REF!</f>
        <v>#REF!</v>
      </c>
    </row>
    <row r="8" spans="1:10" s="2" customFormat="1" ht="24" customHeight="1" thickTop="1" x14ac:dyDescent="0.15">
      <c r="A8" s="5" t="s">
        <v>90</v>
      </c>
    </row>
    <row r="9" spans="1:10" s="2" customFormat="1" ht="24" customHeight="1" x14ac:dyDescent="0.15">
      <c r="A9" s="5" t="s">
        <v>198</v>
      </c>
    </row>
    <row r="10" spans="1:10" s="2" customFormat="1" ht="24" customHeight="1" x14ac:dyDescent="0.15">
      <c r="A10" s="5" t="s">
        <v>130</v>
      </c>
    </row>
    <row r="11" spans="1:10" s="2" customFormat="1" ht="24" customHeight="1" x14ac:dyDescent="0.15">
      <c r="A11" s="30"/>
    </row>
    <row r="12" spans="1:10" s="2" customFormat="1" ht="24" customHeight="1" x14ac:dyDescent="0.15">
      <c r="A12" s="184" t="s">
        <v>0</v>
      </c>
      <c r="B12" s="186" t="s">
        <v>139</v>
      </c>
      <c r="C12" s="188" t="s">
        <v>91</v>
      </c>
      <c r="D12" s="188"/>
      <c r="E12" s="188"/>
      <c r="F12" s="176" t="s">
        <v>140</v>
      </c>
      <c r="G12" s="174" t="s">
        <v>200</v>
      </c>
      <c r="H12" s="182" t="s">
        <v>141</v>
      </c>
      <c r="I12" s="174" t="s">
        <v>131</v>
      </c>
      <c r="J12" s="176" t="s">
        <v>132</v>
      </c>
    </row>
    <row r="13" spans="1:10" s="2" customFormat="1" ht="42" customHeight="1" thickBot="1" x14ac:dyDescent="0.2">
      <c r="A13" s="185"/>
      <c r="B13" s="187"/>
      <c r="C13" s="90" t="s">
        <v>128</v>
      </c>
      <c r="D13" s="73" t="s">
        <v>126</v>
      </c>
      <c r="E13" s="99" t="s">
        <v>127</v>
      </c>
      <c r="F13" s="177"/>
      <c r="G13" s="175"/>
      <c r="H13" s="183"/>
      <c r="I13" s="175"/>
      <c r="J13" s="177"/>
    </row>
    <row r="14" spans="1:10" s="2" customFormat="1" ht="42" customHeight="1" thickTop="1" x14ac:dyDescent="0.15">
      <c r="A14" s="77" t="s">
        <v>1</v>
      </c>
      <c r="B14" s="102"/>
      <c r="C14" s="82"/>
      <c r="D14" s="82"/>
      <c r="E14" s="139">
        <f>SUM(C14:D14)</f>
        <v>0</v>
      </c>
      <c r="F14" s="82"/>
      <c r="G14" s="87" t="str">
        <f>IF(B14="○",56100,IF(E14=0,"",55000))</f>
        <v/>
      </c>
      <c r="H14" s="87">
        <f>IFERROR(E14*IF(F14&lt;G14,F14,G14),0)</f>
        <v>0</v>
      </c>
      <c r="I14" s="171"/>
      <c r="J14" s="127"/>
    </row>
    <row r="15" spans="1:10" s="2" customFormat="1" ht="42" customHeight="1" x14ac:dyDescent="0.15">
      <c r="A15" s="78" t="s">
        <v>2</v>
      </c>
      <c r="B15" s="102"/>
      <c r="C15" s="83"/>
      <c r="D15" s="83"/>
      <c r="E15" s="139">
        <f t="shared" ref="E15:E19" si="0">SUM(C15:D15)</f>
        <v>0</v>
      </c>
      <c r="F15" s="83"/>
      <c r="G15" s="104" t="str">
        <f>IF(B15="○",56100,IF(E15=0,"",55000))</f>
        <v/>
      </c>
      <c r="H15" s="104">
        <f t="shared" ref="H15:H19" si="1">IFERROR(E15*IF(F15&lt;G15,F15,G15),0)</f>
        <v>0</v>
      </c>
      <c r="I15" s="172"/>
      <c r="J15" s="128"/>
    </row>
    <row r="16" spans="1:10" s="2" customFormat="1" ht="42" customHeight="1" x14ac:dyDescent="0.15">
      <c r="A16" s="78" t="s">
        <v>3</v>
      </c>
      <c r="B16" s="102"/>
      <c r="C16" s="83"/>
      <c r="D16" s="83"/>
      <c r="E16" s="139">
        <f t="shared" si="0"/>
        <v>0</v>
      </c>
      <c r="F16" s="83"/>
      <c r="G16" s="104" t="str">
        <f>IF(B16="○",56100,IF(E16=0,"",55000))</f>
        <v/>
      </c>
      <c r="H16" s="104">
        <f t="shared" si="1"/>
        <v>0</v>
      </c>
      <c r="I16" s="172"/>
      <c r="J16" s="128"/>
    </row>
    <row r="17" spans="1:10" s="2" customFormat="1" ht="42" customHeight="1" x14ac:dyDescent="0.15">
      <c r="A17" s="78" t="s">
        <v>84</v>
      </c>
      <c r="B17" s="102"/>
      <c r="C17" s="83"/>
      <c r="D17" s="83"/>
      <c r="E17" s="139">
        <f t="shared" si="0"/>
        <v>0</v>
      </c>
      <c r="F17" s="83"/>
      <c r="G17" s="104" t="str">
        <f t="shared" ref="G17:G19" si="2">IF(B17="○",56100,IF(E17=0,"",55000))</f>
        <v/>
      </c>
      <c r="H17" s="104">
        <f t="shared" si="1"/>
        <v>0</v>
      </c>
      <c r="I17" s="172"/>
      <c r="J17" s="128"/>
    </row>
    <row r="18" spans="1:10" s="2" customFormat="1" ht="42" customHeight="1" x14ac:dyDescent="0.15">
      <c r="A18" s="78" t="s">
        <v>85</v>
      </c>
      <c r="B18" s="102"/>
      <c r="C18" s="83"/>
      <c r="D18" s="83"/>
      <c r="E18" s="139">
        <f t="shared" si="0"/>
        <v>0</v>
      </c>
      <c r="F18" s="83"/>
      <c r="G18" s="104" t="str">
        <f t="shared" si="2"/>
        <v/>
      </c>
      <c r="H18" s="104">
        <f t="shared" si="1"/>
        <v>0</v>
      </c>
      <c r="I18" s="172"/>
      <c r="J18" s="128"/>
    </row>
    <row r="19" spans="1:10" s="2" customFormat="1" ht="42" customHeight="1" thickBot="1" x14ac:dyDescent="0.2">
      <c r="A19" s="76" t="s">
        <v>86</v>
      </c>
      <c r="B19" s="103"/>
      <c r="C19" s="84"/>
      <c r="D19" s="84"/>
      <c r="E19" s="139">
        <f t="shared" si="0"/>
        <v>0</v>
      </c>
      <c r="F19" s="84"/>
      <c r="G19" s="105" t="str">
        <f t="shared" si="2"/>
        <v/>
      </c>
      <c r="H19" s="105">
        <f t="shared" si="1"/>
        <v>0</v>
      </c>
      <c r="I19" s="173"/>
      <c r="J19" s="129"/>
    </row>
    <row r="20" spans="1:10" s="2" customFormat="1" ht="42" customHeight="1" thickTop="1" thickBot="1" x14ac:dyDescent="0.2">
      <c r="A20" s="79" t="s">
        <v>87</v>
      </c>
      <c r="B20" s="91"/>
      <c r="C20" s="92">
        <f>SUM(C14:C19)</f>
        <v>0</v>
      </c>
      <c r="D20" s="93">
        <f>SUM(D14:D19)</f>
        <v>0</v>
      </c>
      <c r="E20" s="134">
        <f>SUM(E14:E19)</f>
        <v>0</v>
      </c>
      <c r="F20" s="85"/>
      <c r="G20" s="142"/>
      <c r="H20" s="106">
        <f>SUM(H14:H19)</f>
        <v>0</v>
      </c>
      <c r="I20" s="135">
        <f>ROUNDDOWN(H20*(2/3),-3)</f>
        <v>0</v>
      </c>
      <c r="J20" s="86"/>
    </row>
    <row r="21" spans="1:10" s="2" customFormat="1" ht="24" customHeight="1" thickTop="1" x14ac:dyDescent="0.15">
      <c r="A21" s="29" t="s">
        <v>205</v>
      </c>
      <c r="B21" s="29"/>
      <c r="C21" s="29"/>
      <c r="D21" s="29"/>
      <c r="E21" s="29"/>
      <c r="F21" s="29"/>
      <c r="G21" s="29"/>
      <c r="H21" s="29"/>
      <c r="I21" s="29"/>
      <c r="J21" s="29"/>
    </row>
    <row r="22" spans="1:10" s="2" customFormat="1" ht="24" customHeight="1" x14ac:dyDescent="0.15">
      <c r="A22" s="29" t="s">
        <v>201</v>
      </c>
      <c r="B22" s="29"/>
      <c r="C22" s="29"/>
      <c r="D22" s="29"/>
      <c r="E22" s="29"/>
      <c r="F22" s="29"/>
      <c r="G22" s="29"/>
      <c r="H22" s="29"/>
      <c r="I22" s="29"/>
      <c r="J22" s="29"/>
    </row>
    <row r="23" spans="1:10" s="2" customFormat="1" ht="24" customHeight="1" x14ac:dyDescent="0.15">
      <c r="A23" s="29" t="s">
        <v>202</v>
      </c>
      <c r="B23" s="29"/>
      <c r="C23" s="29"/>
      <c r="D23" s="29"/>
      <c r="E23" s="29"/>
      <c r="F23" s="29"/>
      <c r="G23" s="29"/>
      <c r="H23" s="29"/>
      <c r="I23" s="29"/>
      <c r="J23" s="29"/>
    </row>
    <row r="24" spans="1:10" s="2" customFormat="1" ht="24" customHeight="1" x14ac:dyDescent="0.15">
      <c r="A24" s="29" t="s">
        <v>213</v>
      </c>
      <c r="B24" s="29"/>
      <c r="C24" s="29"/>
      <c r="D24" s="29"/>
      <c r="E24" s="29"/>
      <c r="F24" s="29"/>
      <c r="G24" s="29"/>
      <c r="H24" s="29"/>
      <c r="I24" s="29"/>
      <c r="J24" s="29"/>
    </row>
    <row r="25" spans="1:10" s="2" customFormat="1" ht="24" customHeight="1" x14ac:dyDescent="0.15">
      <c r="A25" s="29" t="s">
        <v>133</v>
      </c>
      <c r="B25" s="29"/>
      <c r="C25" s="29"/>
      <c r="D25" s="29"/>
      <c r="F25" s="29"/>
      <c r="G25" s="29"/>
      <c r="H25" s="29"/>
      <c r="I25" s="29"/>
      <c r="J25" s="29"/>
    </row>
    <row r="26" spans="1:10" s="2" customFormat="1" ht="24" customHeight="1" x14ac:dyDescent="0.15">
      <c r="A26" s="29" t="s">
        <v>210</v>
      </c>
      <c r="B26" s="29"/>
      <c r="C26" s="29"/>
      <c r="D26" s="29"/>
      <c r="E26" s="29"/>
      <c r="F26" s="29"/>
      <c r="G26" s="29"/>
      <c r="H26" s="29"/>
      <c r="I26" s="29"/>
      <c r="J26" s="29"/>
    </row>
    <row r="27" spans="1:10" s="2" customFormat="1" ht="24" customHeight="1" x14ac:dyDescent="0.15">
      <c r="A27" s="30"/>
    </row>
    <row r="28" spans="1:10" s="2" customFormat="1" ht="24" customHeight="1" x14ac:dyDescent="0.15">
      <c r="A28" s="30"/>
    </row>
    <row r="29" spans="1:10" s="2" customFormat="1" ht="18" customHeight="1" x14ac:dyDescent="0.15">
      <c r="A29" s="1"/>
    </row>
    <row r="30" spans="1:10" s="2" customFormat="1" ht="24" customHeight="1" x14ac:dyDescent="0.15"/>
  </sheetData>
  <mergeCells count="11">
    <mergeCell ref="A12:A13"/>
    <mergeCell ref="B12:B13"/>
    <mergeCell ref="C12:E12"/>
    <mergeCell ref="F12:F13"/>
    <mergeCell ref="G12:G13"/>
    <mergeCell ref="I14:I19"/>
    <mergeCell ref="I12:I13"/>
    <mergeCell ref="J12:J13"/>
    <mergeCell ref="D6:E6"/>
    <mergeCell ref="F6:H6"/>
    <mergeCell ref="H12:H13"/>
  </mergeCells>
  <phoneticPr fontId="2"/>
  <conditionalFormatting sqref="B3">
    <cfRule type="expression" dxfId="37" priority="4">
      <formula>$B$3=""</formula>
    </cfRule>
  </conditionalFormatting>
  <conditionalFormatting sqref="B4">
    <cfRule type="expression" dxfId="36" priority="3">
      <formula>$B$4=""</formula>
    </cfRule>
  </conditionalFormatting>
  <conditionalFormatting sqref="B5:B6">
    <cfRule type="expression" dxfId="35" priority="2">
      <formula>OR(AND($B$5="",$B$6=""),AND($B$5="○",$B$6="○"))</formula>
    </cfRule>
  </conditionalFormatting>
  <conditionalFormatting sqref="D6:E6">
    <cfRule type="expression" dxfId="34" priority="1">
      <formula>AND($B$6="○",$D$6="")</formula>
    </cfRule>
  </conditionalFormatting>
  <conditionalFormatting sqref="E20">
    <cfRule type="expression" dxfId="33" priority="5">
      <formula>$B$7&lt;&gt;$C$20</formula>
    </cfRule>
  </conditionalFormatting>
  <dataValidations count="3">
    <dataValidation type="list" allowBlank="1" showInputMessage="1" showErrorMessage="1" sqref="B3" xr:uid="{00000000-0002-0000-0100-000000000000}">
      <formula1>"令和６年度,令和７年度,令和８年度,令和９年度,令和10年度"</formula1>
    </dataValidation>
    <dataValidation type="list" allowBlank="1" showInputMessage="1" showErrorMessage="1" sqref="B5:B6 B14:B19" xr:uid="{00000000-0002-0000-0100-000001000000}">
      <formula1>"○"</formula1>
    </dataValidation>
    <dataValidation type="list" allowBlank="1" showInputMessage="1" showErrorMessage="1" sqref="I6" xr:uid="{00000000-0002-0000-0100-000002000000}">
      <formula1>"○,×"</formula1>
    </dataValidation>
  </dataValidations>
  <pageMargins left="0.39370078740157483" right="0.39370078740157483" top="0.19685039370078741" bottom="0" header="0.43307086614173229" footer="0.19685039370078741"/>
  <pageSetup paperSize="9" scale="5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M75"/>
  <sheetViews>
    <sheetView zoomScale="80" zoomScaleNormal="75" zoomScaleSheetLayoutView="80" workbookViewId="0">
      <selection activeCell="G16" sqref="G16"/>
    </sheetView>
  </sheetViews>
  <sheetFormatPr defaultColWidth="22.5" defaultRowHeight="24" customHeight="1" x14ac:dyDescent="0.25"/>
  <cols>
    <col min="1" max="1" width="11" style="3" customWidth="1"/>
    <col min="2" max="2" width="22.25" style="3" customWidth="1"/>
    <col min="3" max="4" width="27.75" style="3" customWidth="1"/>
    <col min="5" max="5" width="44.5" style="3" customWidth="1"/>
    <col min="6" max="6" width="16.625" style="3" customWidth="1"/>
    <col min="7" max="7" width="11.125" style="3" customWidth="1"/>
    <col min="8" max="10" width="16.625" style="3" customWidth="1"/>
    <col min="11" max="12" width="22.5" style="3"/>
    <col min="13" max="13" width="0" style="3" hidden="1" customWidth="1"/>
    <col min="14" max="16384" width="22.5" style="3"/>
  </cols>
  <sheetData>
    <row r="1" spans="1:11" s="2" customFormat="1" ht="24" customHeight="1" x14ac:dyDescent="0.15">
      <c r="A1" s="30" t="s">
        <v>221</v>
      </c>
    </row>
    <row r="2" spans="1:11" s="2" customFormat="1" ht="24" customHeight="1" x14ac:dyDescent="0.15">
      <c r="A2" s="30"/>
    </row>
    <row r="3" spans="1:11" s="2" customFormat="1" ht="24" customHeight="1" x14ac:dyDescent="0.15">
      <c r="A3" s="114" t="s">
        <v>81</v>
      </c>
      <c r="B3" s="114"/>
      <c r="C3" s="1"/>
      <c r="D3" s="1"/>
      <c r="E3" s="1"/>
      <c r="F3" s="1"/>
      <c r="G3" s="1"/>
    </row>
    <row r="4" spans="1:11" s="2" customFormat="1" ht="24" customHeight="1" x14ac:dyDescent="0.15">
      <c r="A4" s="114" t="s">
        <v>83</v>
      </c>
      <c r="B4" s="114"/>
      <c r="C4" s="1"/>
      <c r="D4" s="1"/>
      <c r="E4" s="1"/>
      <c r="F4" s="1"/>
      <c r="G4" s="1"/>
    </row>
    <row r="5" spans="1:11" s="2" customFormat="1" ht="24" customHeight="1" x14ac:dyDescent="0.15">
      <c r="A5" s="30"/>
    </row>
    <row r="6" spans="1:11" s="2" customFormat="1" ht="36" customHeight="1" thickBot="1" x14ac:dyDescent="0.2">
      <c r="A6" s="98" t="s">
        <v>147</v>
      </c>
      <c r="B6" s="124" t="s">
        <v>0</v>
      </c>
      <c r="C6" s="125" t="s">
        <v>154</v>
      </c>
      <c r="D6" s="144" t="s">
        <v>206</v>
      </c>
      <c r="E6" s="143" t="s">
        <v>209</v>
      </c>
      <c r="F6" s="143" t="s">
        <v>211</v>
      </c>
      <c r="G6" s="125" t="s">
        <v>185</v>
      </c>
      <c r="H6" s="126" t="s">
        <v>195</v>
      </c>
      <c r="I6" s="126" t="s">
        <v>212</v>
      </c>
      <c r="J6" s="90" t="s">
        <v>196</v>
      </c>
      <c r="K6" s="90" t="s">
        <v>197</v>
      </c>
    </row>
    <row r="7" spans="1:11" s="2" customFormat="1" ht="30" customHeight="1" thickTop="1" x14ac:dyDescent="0.15">
      <c r="A7" s="107" t="s">
        <v>148</v>
      </c>
      <c r="B7" s="115"/>
      <c r="C7" s="82"/>
      <c r="D7" s="109"/>
      <c r="E7" s="110"/>
      <c r="F7" s="111"/>
      <c r="G7" s="111"/>
      <c r="H7" s="123">
        <f>F7*G7</f>
        <v>0</v>
      </c>
      <c r="I7" s="189"/>
      <c r="J7" s="127"/>
      <c r="K7" s="96"/>
    </row>
    <row r="8" spans="1:11" s="2" customFormat="1" ht="30" customHeight="1" x14ac:dyDescent="0.15">
      <c r="A8" s="108" t="s">
        <v>149</v>
      </c>
      <c r="B8" s="116"/>
      <c r="C8" s="83"/>
      <c r="D8" s="117"/>
      <c r="E8" s="118"/>
      <c r="F8" s="111"/>
      <c r="G8" s="119"/>
      <c r="H8" s="112">
        <f t="shared" ref="H8:H12" si="0">F8*G8</f>
        <v>0</v>
      </c>
      <c r="I8" s="190"/>
      <c r="J8" s="127"/>
      <c r="K8" s="95"/>
    </row>
    <row r="9" spans="1:11" s="2" customFormat="1" ht="30" customHeight="1" x14ac:dyDescent="0.15">
      <c r="A9" s="107" t="s">
        <v>150</v>
      </c>
      <c r="B9" s="116"/>
      <c r="C9" s="83"/>
      <c r="D9" s="117"/>
      <c r="E9" s="118"/>
      <c r="F9" s="111"/>
      <c r="G9" s="119"/>
      <c r="H9" s="112">
        <f t="shared" si="0"/>
        <v>0</v>
      </c>
      <c r="I9" s="190"/>
      <c r="J9" s="127"/>
      <c r="K9" s="95"/>
    </row>
    <row r="10" spans="1:11" s="2" customFormat="1" ht="30" customHeight="1" x14ac:dyDescent="0.15">
      <c r="A10" s="108" t="s">
        <v>151</v>
      </c>
      <c r="B10" s="116"/>
      <c r="C10" s="83"/>
      <c r="D10" s="117"/>
      <c r="E10" s="118"/>
      <c r="F10" s="111"/>
      <c r="G10" s="119"/>
      <c r="H10" s="112">
        <f t="shared" si="0"/>
        <v>0</v>
      </c>
      <c r="I10" s="190"/>
      <c r="J10" s="127"/>
      <c r="K10" s="95"/>
    </row>
    <row r="11" spans="1:11" s="2" customFormat="1" ht="30" customHeight="1" x14ac:dyDescent="0.15">
      <c r="A11" s="107" t="s">
        <v>152</v>
      </c>
      <c r="B11" s="116"/>
      <c r="C11" s="83"/>
      <c r="D11" s="117"/>
      <c r="E11" s="118"/>
      <c r="F11" s="111"/>
      <c r="G11" s="119"/>
      <c r="H11" s="112">
        <f t="shared" si="0"/>
        <v>0</v>
      </c>
      <c r="I11" s="190"/>
      <c r="J11" s="127"/>
      <c r="K11" s="95"/>
    </row>
    <row r="12" spans="1:11" s="2" customFormat="1" ht="30" customHeight="1" x14ac:dyDescent="0.15">
      <c r="A12" s="108" t="s">
        <v>153</v>
      </c>
      <c r="B12" s="116"/>
      <c r="C12" s="83"/>
      <c r="D12" s="117"/>
      <c r="E12" s="118"/>
      <c r="F12" s="111"/>
      <c r="G12" s="119"/>
      <c r="H12" s="112">
        <f t="shared" si="0"/>
        <v>0</v>
      </c>
      <c r="I12" s="190"/>
      <c r="J12" s="127"/>
      <c r="K12" s="95"/>
    </row>
    <row r="13" spans="1:11" s="2" customFormat="1" ht="30" customHeight="1" x14ac:dyDescent="0.15">
      <c r="A13" s="107" t="s">
        <v>186</v>
      </c>
      <c r="B13" s="116"/>
      <c r="C13" s="83"/>
      <c r="D13" s="117"/>
      <c r="E13" s="118"/>
      <c r="F13" s="111"/>
      <c r="G13" s="119"/>
      <c r="H13" s="112">
        <f t="shared" ref="H13:H21" si="1">F13*G13</f>
        <v>0</v>
      </c>
      <c r="I13" s="190"/>
      <c r="J13" s="127"/>
      <c r="K13" s="95"/>
    </row>
    <row r="14" spans="1:11" s="2" customFormat="1" ht="30" customHeight="1" x14ac:dyDescent="0.15">
      <c r="A14" s="108" t="s">
        <v>187</v>
      </c>
      <c r="B14" s="116"/>
      <c r="C14" s="83"/>
      <c r="D14" s="117"/>
      <c r="E14" s="118"/>
      <c r="F14" s="111"/>
      <c r="G14" s="119"/>
      <c r="H14" s="112">
        <f t="shared" si="1"/>
        <v>0</v>
      </c>
      <c r="I14" s="190"/>
      <c r="J14" s="127"/>
      <c r="K14" s="95"/>
    </row>
    <row r="15" spans="1:11" s="2" customFormat="1" ht="30" customHeight="1" x14ac:dyDescent="0.15">
      <c r="A15" s="107" t="s">
        <v>188</v>
      </c>
      <c r="B15" s="116"/>
      <c r="C15" s="83"/>
      <c r="D15" s="117"/>
      <c r="E15" s="118"/>
      <c r="F15" s="111"/>
      <c r="G15" s="119"/>
      <c r="H15" s="112">
        <f t="shared" si="1"/>
        <v>0</v>
      </c>
      <c r="I15" s="190"/>
      <c r="J15" s="127"/>
      <c r="K15" s="95"/>
    </row>
    <row r="16" spans="1:11" s="2" customFormat="1" ht="30" customHeight="1" x14ac:dyDescent="0.15">
      <c r="A16" s="108" t="s">
        <v>189</v>
      </c>
      <c r="B16" s="116"/>
      <c r="C16" s="83"/>
      <c r="D16" s="117"/>
      <c r="E16" s="118"/>
      <c r="F16" s="111"/>
      <c r="G16" s="119"/>
      <c r="H16" s="112">
        <f t="shared" si="1"/>
        <v>0</v>
      </c>
      <c r="I16" s="190"/>
      <c r="J16" s="127"/>
      <c r="K16" s="95"/>
    </row>
    <row r="17" spans="1:11" s="2" customFormat="1" ht="30" customHeight="1" x14ac:dyDescent="0.15">
      <c r="A17" s="107" t="s">
        <v>190</v>
      </c>
      <c r="B17" s="116"/>
      <c r="C17" s="83"/>
      <c r="D17" s="117"/>
      <c r="E17" s="118"/>
      <c r="F17" s="111"/>
      <c r="G17" s="119"/>
      <c r="H17" s="112">
        <f t="shared" si="1"/>
        <v>0</v>
      </c>
      <c r="I17" s="190"/>
      <c r="J17" s="127"/>
      <c r="K17" s="95"/>
    </row>
    <row r="18" spans="1:11" s="2" customFormat="1" ht="30" customHeight="1" x14ac:dyDescent="0.15">
      <c r="A18" s="108" t="s">
        <v>191</v>
      </c>
      <c r="B18" s="116"/>
      <c r="C18" s="83"/>
      <c r="D18" s="117"/>
      <c r="E18" s="118"/>
      <c r="F18" s="111"/>
      <c r="G18" s="119"/>
      <c r="H18" s="112">
        <f t="shared" si="1"/>
        <v>0</v>
      </c>
      <c r="I18" s="190"/>
      <c r="J18" s="127"/>
      <c r="K18" s="95"/>
    </row>
    <row r="19" spans="1:11" s="2" customFormat="1" ht="30" customHeight="1" x14ac:dyDescent="0.15">
      <c r="A19" s="107" t="s">
        <v>192</v>
      </c>
      <c r="B19" s="116"/>
      <c r="C19" s="83"/>
      <c r="D19" s="117"/>
      <c r="E19" s="118"/>
      <c r="F19" s="111"/>
      <c r="G19" s="119"/>
      <c r="H19" s="112">
        <f t="shared" si="1"/>
        <v>0</v>
      </c>
      <c r="I19" s="190"/>
      <c r="J19" s="127"/>
      <c r="K19" s="95"/>
    </row>
    <row r="20" spans="1:11" s="2" customFormat="1" ht="30" customHeight="1" x14ac:dyDescent="0.15">
      <c r="A20" s="108" t="s">
        <v>193</v>
      </c>
      <c r="B20" s="116"/>
      <c r="C20" s="83"/>
      <c r="D20" s="117"/>
      <c r="E20" s="118"/>
      <c r="F20" s="111"/>
      <c r="G20" s="119"/>
      <c r="H20" s="112">
        <f t="shared" si="1"/>
        <v>0</v>
      </c>
      <c r="I20" s="190"/>
      <c r="J20" s="127"/>
      <c r="K20" s="95"/>
    </row>
    <row r="21" spans="1:11" s="2" customFormat="1" ht="30" customHeight="1" thickBot="1" x14ac:dyDescent="0.2">
      <c r="A21" s="131" t="s">
        <v>194</v>
      </c>
      <c r="B21" s="103"/>
      <c r="C21" s="84"/>
      <c r="D21" s="120"/>
      <c r="E21" s="121"/>
      <c r="F21" s="111"/>
      <c r="G21" s="122"/>
      <c r="H21" s="113">
        <f t="shared" si="1"/>
        <v>0</v>
      </c>
      <c r="I21" s="191"/>
      <c r="J21" s="129"/>
      <c r="K21" s="138"/>
    </row>
    <row r="22" spans="1:11" s="2" customFormat="1" ht="42" customHeight="1" thickTop="1" thickBot="1" x14ac:dyDescent="0.2">
      <c r="A22" s="79" t="s">
        <v>87</v>
      </c>
      <c r="B22" s="132"/>
      <c r="C22" s="140"/>
      <c r="D22" s="140"/>
      <c r="E22" s="140"/>
      <c r="F22" s="141"/>
      <c r="G22" s="137">
        <f>SUM(G7:G21)</f>
        <v>0</v>
      </c>
      <c r="H22" s="133">
        <f>SUM(H7:H21)</f>
        <v>0</v>
      </c>
      <c r="I22" s="136">
        <f>ROUNDDOWN(H22,-3)</f>
        <v>0</v>
      </c>
      <c r="J22" s="130"/>
      <c r="K22" s="130"/>
    </row>
    <row r="23" spans="1:11" s="2" customFormat="1" ht="24" customHeight="1" thickTop="1" x14ac:dyDescent="0.15">
      <c r="A23" s="29" t="s">
        <v>208</v>
      </c>
      <c r="B23" s="29"/>
      <c r="C23" s="29"/>
      <c r="D23" s="29"/>
      <c r="E23" s="29"/>
      <c r="F23" s="29"/>
      <c r="G23" s="29"/>
      <c r="H23" s="29"/>
      <c r="I23" s="29"/>
      <c r="J23" s="29"/>
    </row>
    <row r="24" spans="1:11" s="2" customFormat="1" ht="24" customHeight="1" x14ac:dyDescent="0.15">
      <c r="A24" s="29" t="s">
        <v>207</v>
      </c>
      <c r="B24" s="29"/>
      <c r="C24" s="29"/>
      <c r="D24" s="29"/>
      <c r="E24" s="29"/>
      <c r="F24" s="29"/>
      <c r="G24" s="29"/>
      <c r="H24" s="29"/>
      <c r="I24" s="29"/>
      <c r="J24" s="29"/>
    </row>
    <row r="25" spans="1:11" s="2" customFormat="1" ht="24" customHeight="1" x14ac:dyDescent="0.15">
      <c r="A25" s="29" t="s">
        <v>226</v>
      </c>
      <c r="B25" s="29"/>
      <c r="C25" s="29"/>
      <c r="D25" s="29"/>
      <c r="E25" s="29"/>
      <c r="F25" s="29"/>
      <c r="G25" s="29"/>
      <c r="H25" s="29"/>
      <c r="I25" s="29"/>
      <c r="J25" s="29"/>
    </row>
    <row r="26" spans="1:11" s="2" customFormat="1" ht="24" customHeight="1" x14ac:dyDescent="0.15">
      <c r="A26" s="29" t="s">
        <v>214</v>
      </c>
      <c r="B26" s="29"/>
      <c r="C26" s="29"/>
      <c r="D26" s="29"/>
      <c r="E26" s="29"/>
      <c r="F26" s="29"/>
      <c r="G26" s="29"/>
      <c r="H26" s="29"/>
      <c r="I26" s="29"/>
      <c r="J26" s="29"/>
    </row>
    <row r="27" spans="1:11" s="2" customFormat="1" ht="24" customHeight="1" x14ac:dyDescent="0.15">
      <c r="A27" s="29" t="s">
        <v>216</v>
      </c>
      <c r="B27" s="29"/>
      <c r="C27" s="29"/>
      <c r="D27" s="29"/>
      <c r="E27" s="29"/>
      <c r="F27" s="29"/>
      <c r="G27" s="29"/>
      <c r="H27" s="29"/>
      <c r="I27" s="29"/>
      <c r="J27" s="29"/>
    </row>
    <row r="28" spans="1:11" s="2" customFormat="1" ht="24" customHeight="1" x14ac:dyDescent="0.15">
      <c r="A28" s="29" t="s">
        <v>217</v>
      </c>
      <c r="B28" s="29"/>
      <c r="C28" s="29"/>
      <c r="D28" s="29"/>
      <c r="E28" s="29"/>
      <c r="F28" s="29"/>
      <c r="G28" s="29"/>
      <c r="H28" s="29"/>
      <c r="I28" s="29"/>
      <c r="J28" s="29"/>
    </row>
    <row r="29" spans="1:11" s="2" customFormat="1" ht="24" customHeight="1" x14ac:dyDescent="0.15">
      <c r="A29" s="30"/>
    </row>
    <row r="30" spans="1:11" s="2" customFormat="1" ht="24" customHeight="1" x14ac:dyDescent="0.15">
      <c r="A30" s="30"/>
    </row>
    <row r="31" spans="1:11" s="2" customFormat="1" ht="18" customHeight="1" x14ac:dyDescent="0.15"/>
    <row r="32" spans="1:11" s="2" customFormat="1" ht="24" customHeight="1" x14ac:dyDescent="0.15"/>
    <row r="46" spans="13:13" ht="24" customHeight="1" x14ac:dyDescent="0.25">
      <c r="M46" t="s">
        <v>155</v>
      </c>
    </row>
    <row r="47" spans="13:13" ht="24" customHeight="1" x14ac:dyDescent="0.25">
      <c r="M47" t="s">
        <v>156</v>
      </c>
    </row>
    <row r="48" spans="13:13" ht="24" customHeight="1" x14ac:dyDescent="0.25">
      <c r="M48" t="s">
        <v>157</v>
      </c>
    </row>
    <row r="49" spans="13:13" ht="24" customHeight="1" x14ac:dyDescent="0.25">
      <c r="M49" t="s">
        <v>158</v>
      </c>
    </row>
    <row r="50" spans="13:13" ht="24" customHeight="1" x14ac:dyDescent="0.25">
      <c r="M50" t="s">
        <v>159</v>
      </c>
    </row>
    <row r="51" spans="13:13" ht="24" customHeight="1" x14ac:dyDescent="0.25">
      <c r="M51" t="s">
        <v>160</v>
      </c>
    </row>
    <row r="52" spans="13:13" ht="24" customHeight="1" x14ac:dyDescent="0.25">
      <c r="M52" t="s">
        <v>161</v>
      </c>
    </row>
    <row r="53" spans="13:13" ht="24" customHeight="1" x14ac:dyDescent="0.25">
      <c r="M53" t="s">
        <v>162</v>
      </c>
    </row>
    <row r="54" spans="13:13" ht="24" customHeight="1" x14ac:dyDescent="0.25">
      <c r="M54" t="s">
        <v>163</v>
      </c>
    </row>
    <row r="55" spans="13:13" ht="24" customHeight="1" x14ac:dyDescent="0.25">
      <c r="M55" t="s">
        <v>164</v>
      </c>
    </row>
    <row r="56" spans="13:13" ht="24" customHeight="1" x14ac:dyDescent="0.25">
      <c r="M56" t="s">
        <v>165</v>
      </c>
    </row>
    <row r="57" spans="13:13" ht="24" customHeight="1" x14ac:dyDescent="0.25">
      <c r="M57" t="s">
        <v>166</v>
      </c>
    </row>
    <row r="58" spans="13:13" ht="24" customHeight="1" x14ac:dyDescent="0.25">
      <c r="M58" t="s">
        <v>167</v>
      </c>
    </row>
    <row r="59" spans="13:13" ht="24" customHeight="1" x14ac:dyDescent="0.25">
      <c r="M59" t="s">
        <v>168</v>
      </c>
    </row>
    <row r="60" spans="13:13" ht="24" customHeight="1" x14ac:dyDescent="0.25">
      <c r="M60" t="s">
        <v>169</v>
      </c>
    </row>
    <row r="61" spans="13:13" ht="24" customHeight="1" x14ac:dyDescent="0.25">
      <c r="M61" t="s">
        <v>170</v>
      </c>
    </row>
    <row r="62" spans="13:13" ht="24" customHeight="1" x14ac:dyDescent="0.25">
      <c r="M62" t="s">
        <v>171</v>
      </c>
    </row>
    <row r="63" spans="13:13" ht="24" customHeight="1" x14ac:dyDescent="0.25">
      <c r="M63" t="s">
        <v>172</v>
      </c>
    </row>
    <row r="64" spans="13:13" ht="24" customHeight="1" x14ac:dyDescent="0.25">
      <c r="M64" t="s">
        <v>173</v>
      </c>
    </row>
    <row r="65" spans="13:13" ht="24" customHeight="1" x14ac:dyDescent="0.25">
      <c r="M65" t="s">
        <v>174</v>
      </c>
    </row>
    <row r="66" spans="13:13" ht="24" customHeight="1" x14ac:dyDescent="0.25">
      <c r="M66" t="s">
        <v>175</v>
      </c>
    </row>
    <row r="67" spans="13:13" ht="24" customHeight="1" x14ac:dyDescent="0.25">
      <c r="M67" t="s">
        <v>176</v>
      </c>
    </row>
    <row r="68" spans="13:13" ht="24" customHeight="1" x14ac:dyDescent="0.25">
      <c r="M68" t="s">
        <v>177</v>
      </c>
    </row>
    <row r="69" spans="13:13" ht="24" customHeight="1" x14ac:dyDescent="0.25">
      <c r="M69" t="s">
        <v>178</v>
      </c>
    </row>
    <row r="70" spans="13:13" ht="24" customHeight="1" x14ac:dyDescent="0.25">
      <c r="M70" t="s">
        <v>179</v>
      </c>
    </row>
    <row r="71" spans="13:13" ht="24" customHeight="1" x14ac:dyDescent="0.25">
      <c r="M71" t="s">
        <v>180</v>
      </c>
    </row>
    <row r="72" spans="13:13" ht="24" customHeight="1" x14ac:dyDescent="0.25">
      <c r="M72" t="s">
        <v>181</v>
      </c>
    </row>
    <row r="73" spans="13:13" ht="24" customHeight="1" x14ac:dyDescent="0.25">
      <c r="M73" t="s">
        <v>182</v>
      </c>
    </row>
    <row r="74" spans="13:13" ht="24" customHeight="1" x14ac:dyDescent="0.25">
      <c r="M74" t="s">
        <v>183</v>
      </c>
    </row>
    <row r="75" spans="13:13" ht="24" customHeight="1" x14ac:dyDescent="0.25">
      <c r="M75" t="s">
        <v>184</v>
      </c>
    </row>
  </sheetData>
  <mergeCells count="1">
    <mergeCell ref="I7:I21"/>
  </mergeCells>
  <phoneticPr fontId="2"/>
  <conditionalFormatting sqref="B3">
    <cfRule type="expression" dxfId="32" priority="6">
      <formula>$B$3=""</formula>
    </cfRule>
  </conditionalFormatting>
  <conditionalFormatting sqref="B4">
    <cfRule type="expression" dxfId="31" priority="5">
      <formula>$B$4=""</formula>
    </cfRule>
  </conditionalFormatting>
  <conditionalFormatting sqref="F7:F21">
    <cfRule type="expression" dxfId="30" priority="2">
      <formula>AND(F7&gt;=1,F7&lt;10000)</formula>
    </cfRule>
  </conditionalFormatting>
  <dataValidations count="4">
    <dataValidation type="list" allowBlank="1" showInputMessage="1" showErrorMessage="1" sqref="B8:B21" xr:uid="{00000000-0002-0000-0200-000000000000}">
      <formula1>"○"</formula1>
    </dataValidation>
    <dataValidation type="list" allowBlank="1" showInputMessage="1" showErrorMessage="1" sqref="B3" xr:uid="{00000000-0002-0000-0200-000001000000}">
      <formula1>"令和６年度,令和７年度,令和８年度,令和９年度,令和10年度"</formula1>
    </dataValidation>
    <dataValidation type="list" allowBlank="1" showInputMessage="1" showErrorMessage="1" sqref="B7" xr:uid="{00000000-0002-0000-0200-000002000000}">
      <formula1>"小学校,中学校,義務教育学校,中等教育学校前期課程,特別支援学校小学部,特別支援学校中学部"</formula1>
    </dataValidation>
    <dataValidation type="list" allowBlank="1" showInputMessage="1" showErrorMessage="1" sqref="D7:D21" xr:uid="{00000000-0002-0000-0200-000003000000}">
      <formula1>$M$46:$M$75</formula1>
    </dataValidation>
  </dataValidations>
  <pageMargins left="0.39370078740157483" right="0.39370078740157483" top="0.19685039370078741" bottom="0" header="0.43307086614173229" footer="0.19685039370078741"/>
  <pageSetup paperSize="9" scale="6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I72"/>
  <sheetViews>
    <sheetView topLeftCell="A46" zoomScale="80" zoomScaleNormal="75" zoomScaleSheetLayoutView="80" workbookViewId="0">
      <selection activeCell="G16" sqref="G16"/>
    </sheetView>
  </sheetViews>
  <sheetFormatPr defaultColWidth="11.125" defaultRowHeight="24" customHeight="1" x14ac:dyDescent="0.25"/>
  <cols>
    <col min="1" max="1" width="5.5" style="3" customWidth="1"/>
    <col min="2" max="3" width="44.5" style="3" customWidth="1"/>
    <col min="4" max="18" width="16.625" style="3" customWidth="1"/>
    <col min="19" max="16384" width="11.125" style="3"/>
  </cols>
  <sheetData>
    <row r="1" spans="1:8" s="2" customFormat="1" ht="36" customHeight="1" thickBot="1" x14ac:dyDescent="0.2">
      <c r="A1" s="30" t="s">
        <v>220</v>
      </c>
      <c r="G1" s="4"/>
    </row>
    <row r="2" spans="1:8" s="2" customFormat="1" ht="24" customHeight="1" thickBot="1" x14ac:dyDescent="0.2">
      <c r="A2" s="33" t="s">
        <v>41</v>
      </c>
      <c r="B2" s="34" t="s">
        <v>138</v>
      </c>
      <c r="C2" s="35"/>
      <c r="G2" s="4"/>
      <c r="H2" s="100"/>
    </row>
    <row r="3" spans="1:8" s="2" customFormat="1" ht="12" customHeight="1" x14ac:dyDescent="0.15">
      <c r="A3" s="1"/>
    </row>
    <row r="4" spans="1:8" s="2" customFormat="1" ht="24" customHeight="1" x14ac:dyDescent="0.15">
      <c r="A4" s="31" t="s">
        <v>38</v>
      </c>
      <c r="B4" s="32" t="s">
        <v>37</v>
      </c>
    </row>
    <row r="5" spans="1:8" s="2" customFormat="1" ht="24" customHeight="1" x14ac:dyDescent="0.15">
      <c r="A5" s="33" t="s">
        <v>41</v>
      </c>
      <c r="B5" s="34" t="s">
        <v>79</v>
      </c>
    </row>
    <row r="6" spans="1:8" s="2" customFormat="1" ht="24" customHeight="1" thickBot="1" x14ac:dyDescent="0.2">
      <c r="A6" s="192" t="s">
        <v>32</v>
      </c>
      <c r="B6" s="193"/>
      <c r="C6" s="28" t="s">
        <v>35</v>
      </c>
      <c r="D6" s="28" t="s">
        <v>44</v>
      </c>
      <c r="E6" s="28" t="s">
        <v>45</v>
      </c>
      <c r="F6" s="28" t="s">
        <v>46</v>
      </c>
      <c r="G6" s="28" t="s">
        <v>47</v>
      </c>
      <c r="H6" s="28" t="s">
        <v>48</v>
      </c>
    </row>
    <row r="7" spans="1:8" s="2" customFormat="1" ht="24" customHeight="1" thickTop="1" thickBot="1" x14ac:dyDescent="0.2">
      <c r="A7" s="26" t="s">
        <v>4</v>
      </c>
      <c r="B7" s="27" t="s">
        <v>231</v>
      </c>
      <c r="C7" s="45" t="s">
        <v>27</v>
      </c>
      <c r="D7" s="47"/>
      <c r="E7" s="48"/>
      <c r="F7" s="48"/>
      <c r="G7" s="48"/>
      <c r="H7" s="49"/>
    </row>
    <row r="8" spans="1:8" s="2" customFormat="1" ht="24" customHeight="1" thickTop="1" x14ac:dyDescent="0.15">
      <c r="A8" s="7" t="s">
        <v>7</v>
      </c>
      <c r="B8" s="8" t="s">
        <v>8</v>
      </c>
      <c r="C8" s="9" t="s">
        <v>25</v>
      </c>
      <c r="D8" s="46">
        <f>D7</f>
        <v>0</v>
      </c>
      <c r="E8" s="46">
        <f>ROUND(E7-D14,1)</f>
        <v>0</v>
      </c>
      <c r="F8" s="46">
        <f t="shared" ref="F8:H8" si="0">ROUND(F7-E14,1)</f>
        <v>0</v>
      </c>
      <c r="G8" s="46">
        <f t="shared" si="0"/>
        <v>0</v>
      </c>
      <c r="H8" s="46">
        <f t="shared" si="0"/>
        <v>0</v>
      </c>
    </row>
    <row r="9" spans="1:8" s="2" customFormat="1" ht="24" customHeight="1" x14ac:dyDescent="0.15">
      <c r="A9" s="14" t="s">
        <v>9</v>
      </c>
      <c r="B9" s="15" t="s">
        <v>10</v>
      </c>
      <c r="C9" s="16" t="s">
        <v>40</v>
      </c>
      <c r="D9" s="17">
        <f>ROUND(D11*0.15,1)</f>
        <v>0</v>
      </c>
      <c r="E9" s="17">
        <f>ROUND((E11+D14)*0.15-D15,1)</f>
        <v>0</v>
      </c>
      <c r="F9" s="17">
        <f t="shared" ref="F9:H9" si="1">ROUND((F11+E14)*0.15-E15,1)</f>
        <v>0</v>
      </c>
      <c r="G9" s="17">
        <f t="shared" si="1"/>
        <v>0</v>
      </c>
      <c r="H9" s="17">
        <f t="shared" si="1"/>
        <v>0</v>
      </c>
    </row>
    <row r="10" spans="1:8" s="2" customFormat="1" ht="24" customHeight="1" thickBot="1" x14ac:dyDescent="0.2">
      <c r="A10" s="20" t="s">
        <v>11</v>
      </c>
      <c r="B10" s="21" t="s">
        <v>12</v>
      </c>
      <c r="C10" s="22" t="s">
        <v>26</v>
      </c>
      <c r="D10" s="52">
        <f>ROUND(D7*1.15,1)</f>
        <v>0</v>
      </c>
      <c r="E10" s="52">
        <f>ROUND(E7*1.15-D16,1)</f>
        <v>0</v>
      </c>
      <c r="F10" s="52">
        <f t="shared" ref="F10:H10" si="2">ROUND(F7*1.15-E16,1)</f>
        <v>0</v>
      </c>
      <c r="G10" s="52">
        <f t="shared" si="2"/>
        <v>0</v>
      </c>
      <c r="H10" s="52">
        <f t="shared" si="2"/>
        <v>0</v>
      </c>
    </row>
    <row r="11" spans="1:8" s="2" customFormat="1" ht="24" customHeight="1" thickTop="1" x14ac:dyDescent="0.15">
      <c r="A11" s="7" t="s">
        <v>16</v>
      </c>
      <c r="B11" s="8" t="s">
        <v>13</v>
      </c>
      <c r="C11" s="50" t="s">
        <v>39</v>
      </c>
      <c r="D11" s="68"/>
      <c r="E11" s="54"/>
      <c r="F11" s="54"/>
      <c r="G11" s="54"/>
      <c r="H11" s="70"/>
    </row>
    <row r="12" spans="1:8" s="2" customFormat="1" ht="24" customHeight="1" thickBot="1" x14ac:dyDescent="0.2">
      <c r="A12" s="18" t="s">
        <v>17</v>
      </c>
      <c r="B12" s="19" t="s">
        <v>14</v>
      </c>
      <c r="C12" s="51" t="s">
        <v>39</v>
      </c>
      <c r="D12" s="69"/>
      <c r="E12" s="55"/>
      <c r="F12" s="55"/>
      <c r="G12" s="55"/>
      <c r="H12" s="71"/>
    </row>
    <row r="13" spans="1:8" s="2" customFormat="1" ht="24" customHeight="1" thickTop="1" x14ac:dyDescent="0.15">
      <c r="A13" s="20" t="s">
        <v>18</v>
      </c>
      <c r="B13" s="21" t="s">
        <v>15</v>
      </c>
      <c r="C13" s="23" t="s">
        <v>28</v>
      </c>
      <c r="D13" s="53">
        <f>SUM(D11:D12)</f>
        <v>0</v>
      </c>
      <c r="E13" s="53">
        <f t="shared" ref="E13:H13" si="3">SUM(E11:E12)</f>
        <v>0</v>
      </c>
      <c r="F13" s="53">
        <f t="shared" si="3"/>
        <v>0</v>
      </c>
      <c r="G13" s="53">
        <f t="shared" si="3"/>
        <v>0</v>
      </c>
      <c r="H13" s="53">
        <f t="shared" si="3"/>
        <v>0</v>
      </c>
    </row>
    <row r="14" spans="1:8" s="2" customFormat="1" ht="24" customHeight="1" x14ac:dyDescent="0.15">
      <c r="A14" s="10" t="s">
        <v>19</v>
      </c>
      <c r="B14" s="11" t="s">
        <v>22</v>
      </c>
      <c r="C14" s="12" t="s">
        <v>30</v>
      </c>
      <c r="D14" s="13">
        <f>D11</f>
        <v>0</v>
      </c>
      <c r="E14" s="13">
        <f>D14+E11</f>
        <v>0</v>
      </c>
      <c r="F14" s="13">
        <f t="shared" ref="F14:H15" si="4">E14+F11</f>
        <v>0</v>
      </c>
      <c r="G14" s="13">
        <f t="shared" si="4"/>
        <v>0</v>
      </c>
      <c r="H14" s="13">
        <f t="shared" si="4"/>
        <v>0</v>
      </c>
    </row>
    <row r="15" spans="1:8" s="2" customFormat="1" ht="24" customHeight="1" x14ac:dyDescent="0.15">
      <c r="A15" s="14" t="s">
        <v>20</v>
      </c>
      <c r="B15" s="15" t="s">
        <v>23</v>
      </c>
      <c r="C15" s="16" t="s">
        <v>31</v>
      </c>
      <c r="D15" s="25">
        <f>D12</f>
        <v>0</v>
      </c>
      <c r="E15" s="25">
        <f>D15+E12</f>
        <v>0</v>
      </c>
      <c r="F15" s="25">
        <f t="shared" si="4"/>
        <v>0</v>
      </c>
      <c r="G15" s="25">
        <f t="shared" si="4"/>
        <v>0</v>
      </c>
      <c r="H15" s="25">
        <f t="shared" si="4"/>
        <v>0</v>
      </c>
    </row>
    <row r="16" spans="1:8" s="2" customFormat="1" ht="24" customHeight="1" x14ac:dyDescent="0.15">
      <c r="A16" s="20" t="s">
        <v>21</v>
      </c>
      <c r="B16" s="21" t="s">
        <v>24</v>
      </c>
      <c r="C16" s="23" t="s">
        <v>29</v>
      </c>
      <c r="D16" s="24">
        <f>D13</f>
        <v>0</v>
      </c>
      <c r="E16" s="24">
        <f>SUM(E14:E15)</f>
        <v>0</v>
      </c>
      <c r="F16" s="24">
        <f t="shared" ref="F16:H16" si="5">SUM(F14:F15)</f>
        <v>0</v>
      </c>
      <c r="G16" s="24">
        <f t="shared" si="5"/>
        <v>0</v>
      </c>
      <c r="H16" s="24">
        <f t="shared" si="5"/>
        <v>0</v>
      </c>
    </row>
    <row r="17" spans="1:9" s="2" customFormat="1" ht="24" customHeight="1" x14ac:dyDescent="0.15">
      <c r="A17" s="29" t="s">
        <v>36</v>
      </c>
    </row>
    <row r="18" spans="1:9" s="2" customFormat="1" ht="24" customHeight="1" x14ac:dyDescent="0.15">
      <c r="A18" s="6" t="s">
        <v>5</v>
      </c>
      <c r="B18" s="5" t="s">
        <v>230</v>
      </c>
    </row>
    <row r="19" spans="1:9" s="2" customFormat="1" ht="24" customHeight="1" x14ac:dyDescent="0.15">
      <c r="A19" s="6" t="s">
        <v>6</v>
      </c>
      <c r="B19" s="101" t="s">
        <v>228</v>
      </c>
    </row>
    <row r="20" spans="1:9" s="2" customFormat="1" ht="24" customHeight="1" x14ac:dyDescent="0.15">
      <c r="A20" s="5"/>
      <c r="B20" s="5" t="s">
        <v>229</v>
      </c>
    </row>
    <row r="21" spans="1:9" s="2" customFormat="1" ht="24" customHeight="1" x14ac:dyDescent="0.15">
      <c r="A21" s="6" t="s">
        <v>33</v>
      </c>
      <c r="B21" s="5" t="s">
        <v>59</v>
      </c>
    </row>
    <row r="22" spans="1:9" s="2" customFormat="1" ht="24" customHeight="1" x14ac:dyDescent="0.15">
      <c r="A22" s="6" t="s">
        <v>34</v>
      </c>
      <c r="B22" s="5" t="s">
        <v>58</v>
      </c>
    </row>
    <row r="23" spans="1:9" s="2" customFormat="1" ht="18" customHeight="1" x14ac:dyDescent="0.15">
      <c r="A23" s="6"/>
    </row>
    <row r="24" spans="1:9" s="2" customFormat="1" ht="24" customHeight="1" x14ac:dyDescent="0.15">
      <c r="A24" s="31">
        <v>2</v>
      </c>
      <c r="B24" s="32" t="s">
        <v>100</v>
      </c>
    </row>
    <row r="25" spans="1:9" s="2" customFormat="1" ht="24" customHeight="1" x14ac:dyDescent="0.15">
      <c r="A25" s="33" t="s">
        <v>41</v>
      </c>
      <c r="B25" s="34" t="s">
        <v>103</v>
      </c>
    </row>
    <row r="26" spans="1:9" s="2" customFormat="1" ht="24" customHeight="1" thickBot="1" x14ac:dyDescent="0.2">
      <c r="A26" s="194" t="s">
        <v>53</v>
      </c>
      <c r="B26" s="195"/>
      <c r="C26" s="28" t="s">
        <v>56</v>
      </c>
      <c r="D26" s="28" t="s">
        <v>44</v>
      </c>
      <c r="E26" s="28" t="s">
        <v>45</v>
      </c>
      <c r="F26" s="28" t="s">
        <v>46</v>
      </c>
      <c r="G26" s="28" t="s">
        <v>47</v>
      </c>
      <c r="H26" s="28" t="s">
        <v>48</v>
      </c>
    </row>
    <row r="27" spans="1:9" s="2" customFormat="1" ht="24" customHeight="1" thickTop="1" x14ac:dyDescent="0.15">
      <c r="A27" s="42" t="s">
        <v>49</v>
      </c>
      <c r="B27" s="36" t="s">
        <v>54</v>
      </c>
      <c r="C27" s="58" t="s">
        <v>93</v>
      </c>
      <c r="D27" s="61"/>
      <c r="E27" s="56"/>
      <c r="F27" s="56"/>
      <c r="G27" s="56"/>
      <c r="H27" s="62"/>
    </row>
    <row r="28" spans="1:9" s="2" customFormat="1" ht="24" customHeight="1" x14ac:dyDescent="0.15">
      <c r="A28" s="39" t="s">
        <v>50</v>
      </c>
      <c r="B28" s="38" t="s">
        <v>101</v>
      </c>
      <c r="C28" s="59" t="s">
        <v>102</v>
      </c>
      <c r="D28" s="63"/>
      <c r="E28" s="57"/>
      <c r="F28" s="57"/>
      <c r="G28" s="57"/>
      <c r="H28" s="64"/>
      <c r="I28" s="74">
        <f>SUM(D28:H28)</f>
        <v>0</v>
      </c>
    </row>
    <row r="29" spans="1:9" s="2" customFormat="1" ht="24" customHeight="1" thickBot="1" x14ac:dyDescent="0.2">
      <c r="A29" s="41" t="s">
        <v>51</v>
      </c>
      <c r="B29" s="37" t="s">
        <v>55</v>
      </c>
      <c r="C29" s="60" t="s">
        <v>60</v>
      </c>
      <c r="D29" s="65"/>
      <c r="E29" s="66"/>
      <c r="F29" s="66"/>
      <c r="G29" s="66"/>
      <c r="H29" s="67"/>
    </row>
    <row r="30" spans="1:9" s="2" customFormat="1" ht="24" customHeight="1" thickTop="1" x14ac:dyDescent="0.15">
      <c r="A30" s="40" t="s">
        <v>52</v>
      </c>
      <c r="B30" s="38" t="s">
        <v>57</v>
      </c>
      <c r="C30" s="43" t="s">
        <v>80</v>
      </c>
      <c r="D30" s="44">
        <f>SUM(D27:D29)</f>
        <v>0</v>
      </c>
      <c r="E30" s="44">
        <f t="shared" ref="E30:H30" si="6">SUM(E27:E29)</f>
        <v>0</v>
      </c>
      <c r="F30" s="44">
        <f t="shared" si="6"/>
        <v>0</v>
      </c>
      <c r="G30" s="44">
        <f t="shared" si="6"/>
        <v>0</v>
      </c>
      <c r="H30" s="44">
        <f t="shared" si="6"/>
        <v>0</v>
      </c>
    </row>
    <row r="31" spans="1:9" s="2" customFormat="1" ht="18" customHeight="1" x14ac:dyDescent="0.15">
      <c r="A31" s="6"/>
    </row>
    <row r="32" spans="1:9" ht="24" customHeight="1" x14ac:dyDescent="0.25">
      <c r="A32" s="88" t="s">
        <v>94</v>
      </c>
      <c r="B32" s="32" t="s">
        <v>42</v>
      </c>
      <c r="C32" s="2"/>
      <c r="D32" s="2"/>
      <c r="E32" s="2"/>
      <c r="F32" s="2"/>
      <c r="G32" s="2"/>
      <c r="H32" s="2"/>
    </row>
    <row r="33" spans="1:8" ht="24" customHeight="1" thickBot="1" x14ac:dyDescent="0.3">
      <c r="A33" s="33" t="s">
        <v>41</v>
      </c>
      <c r="B33" s="34" t="s">
        <v>92</v>
      </c>
    </row>
    <row r="34" spans="1:8" ht="24" customHeight="1" thickBot="1" x14ac:dyDescent="0.3">
      <c r="A34" s="33"/>
      <c r="B34" s="34" t="s">
        <v>232</v>
      </c>
      <c r="F34" s="196"/>
      <c r="G34" s="197"/>
      <c r="H34" s="198"/>
    </row>
    <row r="35" spans="1:8" ht="24" customHeight="1" x14ac:dyDescent="0.25">
      <c r="B35" s="34" t="s">
        <v>105</v>
      </c>
      <c r="F35" s="4"/>
      <c r="G35" s="4"/>
      <c r="H35" s="4"/>
    </row>
    <row r="36" spans="1:8" ht="24" customHeight="1" x14ac:dyDescent="0.25">
      <c r="A36" s="6" t="s">
        <v>61</v>
      </c>
      <c r="B36" s="5" t="s">
        <v>98</v>
      </c>
      <c r="F36" s="4"/>
      <c r="G36" s="4"/>
      <c r="H36" s="4"/>
    </row>
    <row r="37" spans="1:8" ht="24" customHeight="1" x14ac:dyDescent="0.25">
      <c r="A37" s="33"/>
      <c r="B37" s="34"/>
      <c r="F37" s="4"/>
      <c r="G37" s="4"/>
      <c r="H37" s="4"/>
    </row>
    <row r="38" spans="1:8" ht="24" customHeight="1" x14ac:dyDescent="0.25">
      <c r="A38" s="88" t="s">
        <v>95</v>
      </c>
      <c r="B38" s="32" t="s">
        <v>96</v>
      </c>
      <c r="F38" s="4"/>
      <c r="G38" s="4"/>
      <c r="H38" s="4"/>
    </row>
    <row r="39" spans="1:8" ht="24" customHeight="1" thickBot="1" x14ac:dyDescent="0.3">
      <c r="A39" s="33" t="s">
        <v>41</v>
      </c>
      <c r="B39" s="34" t="s">
        <v>97</v>
      </c>
      <c r="F39" s="4"/>
      <c r="G39" s="4"/>
      <c r="H39" s="4"/>
    </row>
    <row r="40" spans="1:8" ht="24" customHeight="1" thickBot="1" x14ac:dyDescent="0.3">
      <c r="A40" s="88"/>
      <c r="B40" s="34" t="s">
        <v>107</v>
      </c>
      <c r="F40" s="196"/>
      <c r="G40" s="197"/>
      <c r="H40" s="198"/>
    </row>
    <row r="41" spans="1:8" ht="24" customHeight="1" x14ac:dyDescent="0.25">
      <c r="A41" s="6" t="s">
        <v>62</v>
      </c>
      <c r="B41" s="5" t="s">
        <v>104</v>
      </c>
      <c r="F41" s="4"/>
      <c r="G41" s="4"/>
      <c r="H41" s="4"/>
    </row>
    <row r="42" spans="1:8" ht="24" customHeight="1" x14ac:dyDescent="0.25">
      <c r="A42" s="6" t="s">
        <v>63</v>
      </c>
      <c r="B42" s="5" t="s">
        <v>106</v>
      </c>
      <c r="F42" s="4"/>
      <c r="G42" s="4"/>
      <c r="H42" s="4"/>
    </row>
    <row r="43" spans="1:8" ht="18" customHeight="1" x14ac:dyDescent="0.25"/>
    <row r="44" spans="1:8" ht="24" customHeight="1" x14ac:dyDescent="0.25">
      <c r="A44" s="88" t="s">
        <v>114</v>
      </c>
      <c r="B44" s="32" t="s">
        <v>43</v>
      </c>
    </row>
    <row r="45" spans="1:8" s="2" customFormat="1" ht="24" customHeight="1" thickBot="1" x14ac:dyDescent="0.2">
      <c r="A45" s="33" t="s">
        <v>41</v>
      </c>
      <c r="B45" s="34" t="s">
        <v>64</v>
      </c>
      <c r="F45" s="28" t="s">
        <v>109</v>
      </c>
      <c r="G45" s="28" t="s">
        <v>111</v>
      </c>
      <c r="H45" s="28" t="s">
        <v>112</v>
      </c>
    </row>
    <row r="46" spans="1:8" s="2" customFormat="1" ht="24" customHeight="1" thickTop="1" x14ac:dyDescent="0.15">
      <c r="A46" s="33"/>
      <c r="B46" s="34" t="s">
        <v>65</v>
      </c>
      <c r="F46" s="89"/>
      <c r="G46" s="89"/>
      <c r="H46" s="89">
        <f>F46-G46</f>
        <v>0</v>
      </c>
    </row>
    <row r="47" spans="1:8" s="2" customFormat="1" ht="24" customHeight="1" x14ac:dyDescent="0.15">
      <c r="A47" s="6" t="s">
        <v>69</v>
      </c>
      <c r="B47" s="5" t="s">
        <v>66</v>
      </c>
      <c r="F47" s="4"/>
      <c r="G47" s="4"/>
      <c r="H47" s="4"/>
    </row>
    <row r="48" spans="1:8" s="2" customFormat="1" ht="24" customHeight="1" x14ac:dyDescent="0.15">
      <c r="A48" s="6" t="s">
        <v>67</v>
      </c>
      <c r="B48" s="5" t="s">
        <v>108</v>
      </c>
      <c r="F48" s="4"/>
      <c r="G48" s="4"/>
      <c r="H48" s="4"/>
    </row>
    <row r="49" spans="1:8" s="2" customFormat="1" ht="24" customHeight="1" x14ac:dyDescent="0.15">
      <c r="A49" s="6" t="s">
        <v>73</v>
      </c>
      <c r="B49" s="5" t="s">
        <v>110</v>
      </c>
    </row>
    <row r="50" spans="1:8" s="2" customFormat="1" ht="24" customHeight="1" x14ac:dyDescent="0.15">
      <c r="A50" s="6" t="s">
        <v>113</v>
      </c>
      <c r="B50" s="5" t="s">
        <v>68</v>
      </c>
    </row>
    <row r="51" spans="1:8" s="2" customFormat="1" ht="18" customHeight="1" x14ac:dyDescent="0.15"/>
    <row r="52" spans="1:8" s="2" customFormat="1" ht="24" customHeight="1" thickBot="1" x14ac:dyDescent="0.2">
      <c r="A52" s="88" t="s">
        <v>115</v>
      </c>
      <c r="B52" s="32" t="s">
        <v>116</v>
      </c>
    </row>
    <row r="53" spans="1:8" s="2" customFormat="1" ht="24" customHeight="1" thickBot="1" x14ac:dyDescent="0.2">
      <c r="A53" s="33" t="s">
        <v>41</v>
      </c>
      <c r="B53" s="34" t="s">
        <v>117</v>
      </c>
      <c r="F53" s="196"/>
      <c r="G53" s="197"/>
      <c r="H53" s="198"/>
    </row>
    <row r="54" spans="1:8" s="2" customFormat="1" ht="24" customHeight="1" x14ac:dyDescent="0.15">
      <c r="A54" s="6" t="s">
        <v>74</v>
      </c>
      <c r="B54" s="5" t="s">
        <v>118</v>
      </c>
    </row>
    <row r="55" spans="1:8" s="2" customFormat="1" ht="18" customHeight="1" x14ac:dyDescent="0.15"/>
    <row r="56" spans="1:8" s="2" customFormat="1" ht="24" customHeight="1" thickBot="1" x14ac:dyDescent="0.2">
      <c r="A56" s="88" t="s">
        <v>119</v>
      </c>
      <c r="B56" s="32" t="s">
        <v>70</v>
      </c>
    </row>
    <row r="57" spans="1:8" s="2" customFormat="1" ht="24" customHeight="1" thickBot="1" x14ac:dyDescent="0.2">
      <c r="A57" s="33" t="s">
        <v>41</v>
      </c>
      <c r="B57" s="34" t="s">
        <v>71</v>
      </c>
      <c r="F57" s="196"/>
      <c r="G57" s="197"/>
      <c r="H57" s="198"/>
    </row>
    <row r="58" spans="1:8" s="2" customFormat="1" ht="24" customHeight="1" x14ac:dyDescent="0.15">
      <c r="A58" s="6" t="s">
        <v>75</v>
      </c>
      <c r="B58" s="5" t="s">
        <v>72</v>
      </c>
    </row>
    <row r="59" spans="1:8" s="2" customFormat="1" ht="24" customHeight="1" x14ac:dyDescent="0.15">
      <c r="A59" s="6" t="s">
        <v>76</v>
      </c>
      <c r="B59" s="5" t="s">
        <v>77</v>
      </c>
    </row>
    <row r="60" spans="1:8" s="2" customFormat="1" ht="18" customHeight="1" x14ac:dyDescent="0.15">
      <c r="A60" s="6"/>
      <c r="B60" s="5"/>
    </row>
    <row r="61" spans="1:8" s="2" customFormat="1" ht="24" customHeight="1" thickBot="1" x14ac:dyDescent="0.2">
      <c r="A61" s="88" t="s">
        <v>120</v>
      </c>
      <c r="B61" s="32" t="s">
        <v>121</v>
      </c>
    </row>
    <row r="62" spans="1:8" s="2" customFormat="1" ht="24" customHeight="1" thickBot="1" x14ac:dyDescent="0.2">
      <c r="A62" s="33" t="s">
        <v>41</v>
      </c>
      <c r="B62" s="34" t="s">
        <v>122</v>
      </c>
      <c r="F62" s="196"/>
      <c r="G62" s="197"/>
      <c r="H62" s="198"/>
    </row>
    <row r="63" spans="1:8" s="2" customFormat="1" ht="24" customHeight="1" x14ac:dyDescent="0.15">
      <c r="A63" s="6" t="s">
        <v>78</v>
      </c>
      <c r="B63" s="5" t="s">
        <v>118</v>
      </c>
    </row>
    <row r="64" spans="1:8" s="2" customFormat="1" ht="24" customHeight="1" x14ac:dyDescent="0.15">
      <c r="A64" s="6"/>
      <c r="B64" s="5"/>
    </row>
    <row r="65" spans="1:8" s="2" customFormat="1" ht="24" customHeight="1" thickBot="1" x14ac:dyDescent="0.2">
      <c r="A65" s="88" t="s">
        <v>123</v>
      </c>
      <c r="B65" s="32" t="s">
        <v>124</v>
      </c>
    </row>
    <row r="66" spans="1:8" s="2" customFormat="1" ht="24" customHeight="1" thickBot="1" x14ac:dyDescent="0.2">
      <c r="A66" s="33" t="s">
        <v>41</v>
      </c>
      <c r="B66" s="34" t="s">
        <v>145</v>
      </c>
      <c r="F66" s="196"/>
      <c r="G66" s="197"/>
      <c r="H66" s="198"/>
    </row>
    <row r="67" spans="1:8" s="2" customFormat="1" ht="24" customHeight="1" x14ac:dyDescent="0.15">
      <c r="A67" s="33"/>
      <c r="B67" s="34" t="s">
        <v>146</v>
      </c>
      <c r="F67" s="4"/>
      <c r="G67" s="4"/>
      <c r="H67" s="4"/>
    </row>
    <row r="68" spans="1:8" s="2" customFormat="1" ht="24" customHeight="1" x14ac:dyDescent="0.15">
      <c r="A68" s="6" t="s">
        <v>99</v>
      </c>
      <c r="B68" s="5" t="s">
        <v>118</v>
      </c>
    </row>
    <row r="69" spans="1:8" s="2" customFormat="1" ht="24" customHeight="1" x14ac:dyDescent="0.15">
      <c r="A69" s="6"/>
      <c r="B69" s="5"/>
    </row>
    <row r="70" spans="1:8" s="2" customFormat="1" ht="24" customHeight="1" x14ac:dyDescent="0.15">
      <c r="A70" s="6"/>
      <c r="B70" s="5"/>
    </row>
    <row r="71" spans="1:8" s="2" customFormat="1" ht="24" customHeight="1" x14ac:dyDescent="0.15"/>
    <row r="72" spans="1:8" s="2" customFormat="1" ht="24" customHeight="1" x14ac:dyDescent="0.15"/>
  </sheetData>
  <mergeCells count="8">
    <mergeCell ref="A6:B6"/>
    <mergeCell ref="A26:B26"/>
    <mergeCell ref="F34:H34"/>
    <mergeCell ref="F66:H66"/>
    <mergeCell ref="F57:H57"/>
    <mergeCell ref="F40:H40"/>
    <mergeCell ref="F53:H53"/>
    <mergeCell ref="F62:H62"/>
  </mergeCells>
  <phoneticPr fontId="2"/>
  <conditionalFormatting sqref="C2">
    <cfRule type="expression" dxfId="29" priority="35">
      <formula>$C$2=""</formula>
    </cfRule>
  </conditionalFormatting>
  <conditionalFormatting sqref="D7:H7">
    <cfRule type="expression" dxfId="28" priority="32">
      <formula>D7&lt;&gt;""</formula>
    </cfRule>
  </conditionalFormatting>
  <conditionalFormatting sqref="D11:H11">
    <cfRule type="expression" dxfId="27" priority="34">
      <formula>OR($D$11&lt;&gt;"",$E$11&lt;&gt;"",$F$11&lt;&gt;"",$G$11&lt;&gt;"",$H$11&lt;&gt;"")</formula>
    </cfRule>
  </conditionalFormatting>
  <conditionalFormatting sqref="D11:H12">
    <cfRule type="expression" dxfId="26" priority="30" stopIfTrue="1">
      <formula>D11&gt;D8</formula>
    </cfRule>
  </conditionalFormatting>
  <conditionalFormatting sqref="D12:H12">
    <cfRule type="expression" dxfId="25" priority="33">
      <formula>OR($D$12&lt;&gt;"",$E$12&lt;&gt;"",$F$12&lt;&gt;"",$G$12&lt;&gt;"",$H$12&lt;&gt;"")</formula>
    </cfRule>
  </conditionalFormatting>
  <conditionalFormatting sqref="D27:H29">
    <cfRule type="expression" dxfId="24" priority="28">
      <formula>D27=""</formula>
    </cfRule>
  </conditionalFormatting>
  <conditionalFormatting sqref="D30:H30">
    <cfRule type="expression" dxfId="23" priority="29">
      <formula>OR(D30&gt;D10,D30&gt;D13)</formula>
    </cfRule>
  </conditionalFormatting>
  <conditionalFormatting sqref="F46">
    <cfRule type="expression" dxfId="22" priority="11">
      <formula>$F$46=""</formula>
    </cfRule>
  </conditionalFormatting>
  <conditionalFormatting sqref="F34:H34">
    <cfRule type="expression" dxfId="21" priority="12" stopIfTrue="1">
      <formula>F34="チェックリストを提出しない"</formula>
    </cfRule>
    <cfRule type="expression" dxfId="20" priority="13">
      <formula>F34=""</formula>
    </cfRule>
  </conditionalFormatting>
  <conditionalFormatting sqref="F40:H40">
    <cfRule type="expression" dxfId="19" priority="7" stopIfTrue="1">
      <formula>$F$40="仕様書等を提出しない"</formula>
    </cfRule>
    <cfRule type="expression" dxfId="18" priority="14">
      <formula>F40=""</formula>
    </cfRule>
  </conditionalFormatting>
  <conditionalFormatting sqref="F53:H53">
    <cfRule type="expression" dxfId="17" priority="5" stopIfTrue="1">
      <formula>$F$53="提出しない"</formula>
    </cfRule>
    <cfRule type="expression" dxfId="16" priority="6">
      <formula>F53=""</formula>
    </cfRule>
  </conditionalFormatting>
  <conditionalFormatting sqref="F57:H57">
    <cfRule type="expression" dxfId="15" priority="19" stopIfTrue="1">
      <formula>F57="整備されていない"</formula>
    </cfRule>
    <cfRule type="expression" dxfId="14" priority="20">
      <formula>F57=""</formula>
    </cfRule>
  </conditionalFormatting>
  <conditionalFormatting sqref="F62:H62">
    <cfRule type="expression" dxfId="13" priority="3" stopIfTrue="1">
      <formula>$F$62="提出しない"</formula>
    </cfRule>
    <cfRule type="expression" dxfId="12" priority="4">
      <formula>F62=""</formula>
    </cfRule>
  </conditionalFormatting>
  <conditionalFormatting sqref="F66:H66">
    <cfRule type="expression" dxfId="11" priority="1" stopIfTrue="1">
      <formula>$F$66="提出しない"</formula>
    </cfRule>
    <cfRule type="expression" dxfId="10" priority="2">
      <formula>F66=""</formula>
    </cfRule>
  </conditionalFormatting>
  <conditionalFormatting sqref="G46">
    <cfRule type="expression" dxfId="9" priority="10">
      <formula>$G$46=""</formula>
    </cfRule>
  </conditionalFormatting>
  <conditionalFormatting sqref="H46">
    <cfRule type="expression" dxfId="8" priority="9">
      <formula>$F$46&gt;$G$46</formula>
    </cfRule>
  </conditionalFormatting>
  <dataValidations count="4">
    <dataValidation type="list" allowBlank="1" showInputMessage="1" showErrorMessage="1" sqref="F57:H57" xr:uid="{00000000-0002-0000-0300-000000000000}">
      <formula1>"整備されている,整備されていない"</formula1>
    </dataValidation>
    <dataValidation type="list" allowBlank="1" showInputMessage="1" showErrorMessage="1" sqref="F34:H34" xr:uid="{00000000-0002-0000-0300-000001000000}">
      <formula1>"チェックリストを提出した,チェックリストを提出しない"</formula1>
    </dataValidation>
    <dataValidation type="list" allowBlank="1" showInputMessage="1" showErrorMessage="1" sqref="F40:H40" xr:uid="{00000000-0002-0000-0300-000002000000}">
      <formula1>"仕様書等を提出した,仕様書等を提出しない"</formula1>
    </dataValidation>
    <dataValidation type="list" allowBlank="1" showInputMessage="1" showErrorMessage="1" sqref="F53:H53 F62:H62 F66:H66" xr:uid="{00000000-0002-0000-0300-000003000000}">
      <formula1>"提出した,提出しない"</formula1>
    </dataValidation>
  </dataValidations>
  <pageMargins left="0.39370078740157483" right="0.39370078740157483" top="0.19685039370078741" bottom="0" header="0.43307086614173229" footer="0.19685039370078741"/>
  <pageSetup paperSize="9" scale="5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J28"/>
  <sheetViews>
    <sheetView topLeftCell="A16" zoomScale="80" zoomScaleNormal="75" zoomScaleSheetLayoutView="80" workbookViewId="0">
      <selection activeCell="G16" sqref="G16"/>
    </sheetView>
  </sheetViews>
  <sheetFormatPr defaultColWidth="22.5" defaultRowHeight="24" customHeight="1" x14ac:dyDescent="0.25"/>
  <cols>
    <col min="1" max="1" width="22.5" style="3"/>
    <col min="2" max="2" width="22.25" style="3" customWidth="1"/>
    <col min="3" max="5" width="13.375" style="3" customWidth="1"/>
    <col min="6" max="7" width="16.5" style="3" customWidth="1"/>
    <col min="8" max="8" width="22.25" style="3" customWidth="1"/>
    <col min="9" max="16384" width="22.5" style="3"/>
  </cols>
  <sheetData>
    <row r="1" spans="1:10" s="2" customFormat="1" ht="24" customHeight="1" x14ac:dyDescent="0.15">
      <c r="A1" s="30" t="s">
        <v>219</v>
      </c>
    </row>
    <row r="2" spans="1:10" s="2" customFormat="1" ht="24" customHeight="1" x14ac:dyDescent="0.15">
      <c r="A2" s="30"/>
    </row>
    <row r="3" spans="1:10" s="2" customFormat="1" ht="24" customHeight="1" x14ac:dyDescent="0.15">
      <c r="A3" s="72" t="s">
        <v>81</v>
      </c>
      <c r="B3" s="72"/>
      <c r="C3" s="1"/>
      <c r="D3" s="1"/>
      <c r="E3" s="1"/>
    </row>
    <row r="4" spans="1:10" s="2" customFormat="1" ht="24" customHeight="1" x14ac:dyDescent="0.15">
      <c r="A4" s="72" t="s">
        <v>83</v>
      </c>
      <c r="B4" s="72"/>
      <c r="C4" s="1"/>
      <c r="D4" s="1"/>
      <c r="E4" s="1"/>
    </row>
    <row r="5" spans="1:10" s="2" customFormat="1" ht="24" customHeight="1" x14ac:dyDescent="0.15">
      <c r="A5" s="72" t="s">
        <v>88</v>
      </c>
      <c r="B5" s="75"/>
      <c r="C5" s="1"/>
      <c r="D5" s="1"/>
      <c r="E5" s="1"/>
    </row>
    <row r="6" spans="1:10" s="2" customFormat="1" ht="24" customHeight="1" thickBot="1" x14ac:dyDescent="0.2">
      <c r="A6" s="75" t="s">
        <v>89</v>
      </c>
      <c r="B6" s="75"/>
      <c r="C6" s="72" t="s">
        <v>82</v>
      </c>
      <c r="D6" s="178"/>
      <c r="E6" s="179"/>
      <c r="F6" s="180" t="s">
        <v>134</v>
      </c>
      <c r="G6" s="181"/>
      <c r="H6" s="181"/>
      <c r="I6" s="94"/>
      <c r="J6" s="97"/>
    </row>
    <row r="7" spans="1:10" s="2" customFormat="1" ht="24" customHeight="1" thickTop="1" thickBot="1" x14ac:dyDescent="0.2">
      <c r="A7" s="81" t="s">
        <v>142</v>
      </c>
      <c r="B7" s="80">
        <f>実績報告書添付様式①!I28</f>
        <v>0</v>
      </c>
    </row>
    <row r="8" spans="1:10" s="2" customFormat="1" ht="24" customHeight="1" thickTop="1" x14ac:dyDescent="0.15">
      <c r="A8" s="5" t="s">
        <v>90</v>
      </c>
    </row>
    <row r="9" spans="1:10" s="2" customFormat="1" ht="24" customHeight="1" x14ac:dyDescent="0.15">
      <c r="A9" s="5" t="s">
        <v>199</v>
      </c>
    </row>
    <row r="10" spans="1:10" s="2" customFormat="1" ht="24" customHeight="1" x14ac:dyDescent="0.15">
      <c r="A10" s="5" t="s">
        <v>135</v>
      </c>
    </row>
    <row r="11" spans="1:10" s="2" customFormat="1" ht="24" customHeight="1" x14ac:dyDescent="0.15">
      <c r="A11" s="30"/>
    </row>
    <row r="12" spans="1:10" s="2" customFormat="1" ht="24" customHeight="1" x14ac:dyDescent="0.15">
      <c r="A12" s="184" t="s">
        <v>0</v>
      </c>
      <c r="B12" s="186" t="s">
        <v>139</v>
      </c>
      <c r="C12" s="188" t="s">
        <v>125</v>
      </c>
      <c r="D12" s="188"/>
      <c r="E12" s="188"/>
      <c r="F12" s="176" t="s">
        <v>144</v>
      </c>
      <c r="G12" s="174" t="s">
        <v>200</v>
      </c>
      <c r="H12" s="182" t="s">
        <v>141</v>
      </c>
      <c r="I12" s="174" t="s">
        <v>143</v>
      </c>
      <c r="J12" s="176" t="s">
        <v>137</v>
      </c>
    </row>
    <row r="13" spans="1:10" s="2" customFormat="1" ht="42" customHeight="1" thickBot="1" x14ac:dyDescent="0.2">
      <c r="A13" s="185"/>
      <c r="B13" s="187"/>
      <c r="C13" s="90" t="s">
        <v>128</v>
      </c>
      <c r="D13" s="73" t="s">
        <v>126</v>
      </c>
      <c r="E13" s="99" t="s">
        <v>127</v>
      </c>
      <c r="F13" s="177"/>
      <c r="G13" s="175"/>
      <c r="H13" s="183"/>
      <c r="I13" s="175"/>
      <c r="J13" s="177"/>
    </row>
    <row r="14" spans="1:10" s="2" customFormat="1" ht="42" customHeight="1" thickTop="1" x14ac:dyDescent="0.15">
      <c r="A14" s="77" t="s">
        <v>1</v>
      </c>
      <c r="B14" s="102"/>
      <c r="C14" s="82"/>
      <c r="D14" s="82"/>
      <c r="E14" s="139">
        <f>SUM(C14:D14)</f>
        <v>0</v>
      </c>
      <c r="F14" s="82"/>
      <c r="G14" s="87" t="str">
        <f>IF(B14="○",56100,IF(E14=0,"",55000))</f>
        <v/>
      </c>
      <c r="H14" s="87">
        <f>IFERROR(E14*IF(F14&lt;G14,F14,G14),0)</f>
        <v>0</v>
      </c>
      <c r="I14" s="171"/>
      <c r="J14" s="127"/>
    </row>
    <row r="15" spans="1:10" s="2" customFormat="1" ht="42" customHeight="1" x14ac:dyDescent="0.15">
      <c r="A15" s="78" t="s">
        <v>2</v>
      </c>
      <c r="B15" s="102"/>
      <c r="C15" s="83"/>
      <c r="D15" s="83"/>
      <c r="E15" s="139">
        <f t="shared" ref="E15:E19" si="0">SUM(C15:D15)</f>
        <v>0</v>
      </c>
      <c r="F15" s="83"/>
      <c r="G15" s="104" t="str">
        <f>IF(B15="○",56100,IF(E15=0,"",55000))</f>
        <v/>
      </c>
      <c r="H15" s="104">
        <f t="shared" ref="H15:H19" si="1">IFERROR(E15*IF(F15&lt;G15,F15,G15),0)</f>
        <v>0</v>
      </c>
      <c r="I15" s="172"/>
      <c r="J15" s="128"/>
    </row>
    <row r="16" spans="1:10" s="2" customFormat="1" ht="42" customHeight="1" x14ac:dyDescent="0.15">
      <c r="A16" s="78" t="s">
        <v>3</v>
      </c>
      <c r="B16" s="102"/>
      <c r="C16" s="83"/>
      <c r="D16" s="83"/>
      <c r="E16" s="139">
        <f t="shared" si="0"/>
        <v>0</v>
      </c>
      <c r="F16" s="83"/>
      <c r="G16" s="104" t="str">
        <f>IF(B16="○",56100,IF(E16=0,"",55000))</f>
        <v/>
      </c>
      <c r="H16" s="104">
        <f t="shared" si="1"/>
        <v>0</v>
      </c>
      <c r="I16" s="172"/>
      <c r="J16" s="128"/>
    </row>
    <row r="17" spans="1:10" s="2" customFormat="1" ht="42" customHeight="1" x14ac:dyDescent="0.15">
      <c r="A17" s="78" t="s">
        <v>84</v>
      </c>
      <c r="B17" s="102"/>
      <c r="C17" s="83"/>
      <c r="D17" s="83"/>
      <c r="E17" s="139">
        <f t="shared" si="0"/>
        <v>0</v>
      </c>
      <c r="F17" s="83"/>
      <c r="G17" s="104" t="str">
        <f t="shared" ref="G17:G19" si="2">IF(B17="○",56100,IF(E17=0,"",55000))</f>
        <v/>
      </c>
      <c r="H17" s="104">
        <f t="shared" si="1"/>
        <v>0</v>
      </c>
      <c r="I17" s="172"/>
      <c r="J17" s="128"/>
    </row>
    <row r="18" spans="1:10" s="2" customFormat="1" ht="42" customHeight="1" x14ac:dyDescent="0.15">
      <c r="A18" s="78" t="s">
        <v>85</v>
      </c>
      <c r="B18" s="102"/>
      <c r="C18" s="83"/>
      <c r="D18" s="83"/>
      <c r="E18" s="139">
        <f t="shared" si="0"/>
        <v>0</v>
      </c>
      <c r="F18" s="83"/>
      <c r="G18" s="104" t="str">
        <f t="shared" si="2"/>
        <v/>
      </c>
      <c r="H18" s="104">
        <f t="shared" si="1"/>
        <v>0</v>
      </c>
      <c r="I18" s="172"/>
      <c r="J18" s="128"/>
    </row>
    <row r="19" spans="1:10" s="2" customFormat="1" ht="42" customHeight="1" thickBot="1" x14ac:dyDescent="0.2">
      <c r="A19" s="76" t="s">
        <v>86</v>
      </c>
      <c r="B19" s="103"/>
      <c r="C19" s="84"/>
      <c r="D19" s="84"/>
      <c r="E19" s="139">
        <f t="shared" si="0"/>
        <v>0</v>
      </c>
      <c r="F19" s="84"/>
      <c r="G19" s="105" t="str">
        <f t="shared" si="2"/>
        <v/>
      </c>
      <c r="H19" s="105">
        <f t="shared" si="1"/>
        <v>0</v>
      </c>
      <c r="I19" s="173"/>
      <c r="J19" s="129"/>
    </row>
    <row r="20" spans="1:10" s="2" customFormat="1" ht="42" customHeight="1" thickTop="1" thickBot="1" x14ac:dyDescent="0.2">
      <c r="A20" s="79" t="s">
        <v>87</v>
      </c>
      <c r="B20" s="91"/>
      <c r="C20" s="92">
        <f>SUM(C14:C19)</f>
        <v>0</v>
      </c>
      <c r="D20" s="93">
        <f t="shared" ref="D20:E20" si="3">SUM(D14:D19)</f>
        <v>0</v>
      </c>
      <c r="E20" s="134">
        <f t="shared" si="3"/>
        <v>0</v>
      </c>
      <c r="F20" s="85"/>
      <c r="G20" s="142"/>
      <c r="H20" s="106">
        <f>SUM(H14:H19)</f>
        <v>0</v>
      </c>
      <c r="I20" s="135">
        <f>ROUNDDOWN(H20*(2/3),-3)</f>
        <v>0</v>
      </c>
      <c r="J20" s="86"/>
    </row>
    <row r="21" spans="1:10" s="2" customFormat="1" ht="24" customHeight="1" thickTop="1" x14ac:dyDescent="0.15">
      <c r="A21" s="29" t="s">
        <v>205</v>
      </c>
      <c r="B21" s="29"/>
      <c r="C21" s="29"/>
      <c r="D21" s="29"/>
      <c r="E21" s="29"/>
      <c r="F21" s="29"/>
      <c r="G21" s="29"/>
      <c r="H21" s="29"/>
      <c r="I21" s="29"/>
      <c r="J21" s="29"/>
    </row>
    <row r="22" spans="1:10" s="2" customFormat="1" ht="24" customHeight="1" x14ac:dyDescent="0.15">
      <c r="A22" s="29" t="s">
        <v>203</v>
      </c>
      <c r="B22" s="29"/>
      <c r="C22" s="29"/>
      <c r="D22" s="29"/>
      <c r="E22" s="29"/>
      <c r="F22" s="29"/>
      <c r="G22" s="29"/>
      <c r="H22" s="29"/>
      <c r="I22" s="29"/>
      <c r="J22" s="29"/>
    </row>
    <row r="23" spans="1:10" s="2" customFormat="1" ht="24" customHeight="1" x14ac:dyDescent="0.15">
      <c r="A23" s="29" t="s">
        <v>204</v>
      </c>
      <c r="B23" s="29"/>
      <c r="C23" s="29"/>
      <c r="D23" s="29"/>
      <c r="E23" s="29"/>
      <c r="F23" s="29"/>
      <c r="G23" s="29"/>
      <c r="H23" s="29"/>
      <c r="I23" s="29"/>
      <c r="J23" s="29"/>
    </row>
    <row r="24" spans="1:10" s="2" customFormat="1" ht="24" customHeight="1" x14ac:dyDescent="0.15">
      <c r="A24" s="29" t="s">
        <v>215</v>
      </c>
      <c r="B24" s="29"/>
      <c r="C24" s="29"/>
      <c r="D24" s="29"/>
      <c r="E24" s="29"/>
      <c r="F24" s="29"/>
      <c r="G24" s="29"/>
      <c r="H24" s="29"/>
      <c r="I24" s="29"/>
      <c r="J24" s="29"/>
    </row>
    <row r="25" spans="1:10" s="2" customFormat="1" ht="24" customHeight="1" x14ac:dyDescent="0.15">
      <c r="A25" s="29" t="s">
        <v>136</v>
      </c>
      <c r="B25" s="29"/>
      <c r="C25" s="29"/>
      <c r="D25" s="29"/>
      <c r="E25" s="29"/>
      <c r="F25" s="29"/>
      <c r="G25" s="29"/>
      <c r="H25" s="29"/>
      <c r="I25" s="29"/>
      <c r="J25" s="29"/>
    </row>
    <row r="26" spans="1:10" s="2" customFormat="1" ht="24" customHeight="1" x14ac:dyDescent="0.15">
      <c r="A26" s="29" t="s">
        <v>210</v>
      </c>
      <c r="B26" s="29"/>
      <c r="C26" s="29"/>
      <c r="D26" s="29"/>
      <c r="E26" s="29"/>
      <c r="F26" s="29"/>
      <c r="G26" s="29"/>
      <c r="H26" s="29"/>
      <c r="I26" s="29"/>
      <c r="J26" s="29"/>
    </row>
    <row r="27" spans="1:10" s="2" customFormat="1" ht="18" customHeight="1" x14ac:dyDescent="0.15">
      <c r="A27" s="1"/>
    </row>
    <row r="28" spans="1:10" s="2" customFormat="1" ht="24" customHeight="1" x14ac:dyDescent="0.15"/>
  </sheetData>
  <mergeCells count="11">
    <mergeCell ref="A12:A13"/>
    <mergeCell ref="B12:B13"/>
    <mergeCell ref="C12:E12"/>
    <mergeCell ref="F12:F13"/>
    <mergeCell ref="G12:G13"/>
    <mergeCell ref="I12:I13"/>
    <mergeCell ref="J12:J13"/>
    <mergeCell ref="I14:I19"/>
    <mergeCell ref="D6:E6"/>
    <mergeCell ref="F6:H6"/>
    <mergeCell ref="H12:H13"/>
  </mergeCells>
  <phoneticPr fontId="2"/>
  <conditionalFormatting sqref="B3">
    <cfRule type="expression" dxfId="7" priority="4">
      <formula>$B$3=""</formula>
    </cfRule>
  </conditionalFormatting>
  <conditionalFormatting sqref="B4">
    <cfRule type="expression" dxfId="6" priority="3">
      <formula>$B$4=""</formula>
    </cfRule>
  </conditionalFormatting>
  <conditionalFormatting sqref="B5:B6">
    <cfRule type="expression" dxfId="5" priority="2">
      <formula>OR(AND($B$5="",$B$6=""),AND($B$5="○",$B$6="○"))</formula>
    </cfRule>
  </conditionalFormatting>
  <conditionalFormatting sqref="D6:E6">
    <cfRule type="expression" dxfId="4" priority="1">
      <formula>AND($B$6="○",$D$6="")</formula>
    </cfRule>
  </conditionalFormatting>
  <conditionalFormatting sqref="E20">
    <cfRule type="expression" dxfId="3" priority="5">
      <formula>$B$7&lt;&gt;$C$20</formula>
    </cfRule>
  </conditionalFormatting>
  <dataValidations count="3">
    <dataValidation type="list" allowBlank="1" showInputMessage="1" showErrorMessage="1" sqref="I6" xr:uid="{00000000-0002-0000-0400-000000000000}">
      <formula1>"○,×"</formula1>
    </dataValidation>
    <dataValidation type="list" allowBlank="1" showInputMessage="1" showErrorMessage="1" sqref="B5:B6 B14:B19" xr:uid="{00000000-0002-0000-0400-000001000000}">
      <formula1>"○"</formula1>
    </dataValidation>
    <dataValidation type="list" allowBlank="1" showInputMessage="1" showErrorMessage="1" sqref="B3" xr:uid="{00000000-0002-0000-0400-000002000000}">
      <formula1>"令和６年度,令和７年度,令和８年度,令和９年度,令和10年度"</formula1>
    </dataValidation>
  </dataValidations>
  <pageMargins left="0.39370078740157483" right="0.39370078740157483" top="0.19685039370078741" bottom="0" header="0.43307086614173229" footer="0.19685039370078741"/>
  <pageSetup paperSize="9" scale="51"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M75"/>
  <sheetViews>
    <sheetView topLeftCell="A19" zoomScale="80" zoomScaleNormal="75" zoomScaleSheetLayoutView="80" workbookViewId="0">
      <selection activeCell="G16" sqref="G16"/>
    </sheetView>
  </sheetViews>
  <sheetFormatPr defaultColWidth="22.5" defaultRowHeight="24" customHeight="1" x14ac:dyDescent="0.25"/>
  <cols>
    <col min="1" max="1" width="11" style="3" customWidth="1"/>
    <col min="2" max="2" width="22.25" style="3" customWidth="1"/>
    <col min="3" max="4" width="27.75" style="3" customWidth="1"/>
    <col min="5" max="5" width="44.5" style="3" customWidth="1"/>
    <col min="6" max="6" width="16.625" style="3" customWidth="1"/>
    <col min="7" max="7" width="11.125" style="3" customWidth="1"/>
    <col min="8" max="10" width="16.625" style="3" customWidth="1"/>
    <col min="11" max="12" width="22.5" style="3"/>
    <col min="13" max="13" width="0" style="3" hidden="1" customWidth="1"/>
    <col min="14" max="16384" width="22.5" style="3"/>
  </cols>
  <sheetData>
    <row r="1" spans="1:11" s="2" customFormat="1" ht="24" customHeight="1" x14ac:dyDescent="0.15">
      <c r="A1" s="30" t="s">
        <v>218</v>
      </c>
    </row>
    <row r="2" spans="1:11" s="2" customFormat="1" ht="24" customHeight="1" x14ac:dyDescent="0.15">
      <c r="A2" s="30"/>
    </row>
    <row r="3" spans="1:11" s="2" customFormat="1" ht="24" customHeight="1" x14ac:dyDescent="0.15">
      <c r="A3" s="114" t="s">
        <v>81</v>
      </c>
      <c r="B3" s="114"/>
      <c r="C3" s="1"/>
      <c r="D3" s="1"/>
      <c r="E3" s="1"/>
      <c r="F3" s="1"/>
      <c r="G3" s="1"/>
    </row>
    <row r="4" spans="1:11" s="2" customFormat="1" ht="24" customHeight="1" x14ac:dyDescent="0.15">
      <c r="A4" s="114" t="s">
        <v>83</v>
      </c>
      <c r="B4" s="114"/>
      <c r="C4" s="1"/>
      <c r="D4" s="1"/>
      <c r="E4" s="1"/>
      <c r="F4" s="1"/>
      <c r="G4" s="1"/>
    </row>
    <row r="5" spans="1:11" s="2" customFormat="1" ht="24" customHeight="1" x14ac:dyDescent="0.15">
      <c r="A5" s="30"/>
    </row>
    <row r="6" spans="1:11" s="2" customFormat="1" ht="36" customHeight="1" thickBot="1" x14ac:dyDescent="0.2">
      <c r="A6" s="98" t="s">
        <v>147</v>
      </c>
      <c r="B6" s="124" t="s">
        <v>0</v>
      </c>
      <c r="C6" s="125" t="s">
        <v>154</v>
      </c>
      <c r="D6" s="144" t="s">
        <v>206</v>
      </c>
      <c r="E6" s="143" t="s">
        <v>209</v>
      </c>
      <c r="F6" s="143" t="s">
        <v>211</v>
      </c>
      <c r="G6" s="125" t="s">
        <v>185</v>
      </c>
      <c r="H6" s="126" t="s">
        <v>195</v>
      </c>
      <c r="I6" s="126" t="s">
        <v>224</v>
      </c>
      <c r="J6" s="90" t="s">
        <v>225</v>
      </c>
      <c r="K6" s="90" t="s">
        <v>197</v>
      </c>
    </row>
    <row r="7" spans="1:11" s="2" customFormat="1" ht="30" customHeight="1" thickTop="1" x14ac:dyDescent="0.15">
      <c r="A7" s="107" t="s">
        <v>148</v>
      </c>
      <c r="B7" s="115"/>
      <c r="C7" s="82"/>
      <c r="D7" s="109"/>
      <c r="E7" s="110"/>
      <c r="F7" s="111"/>
      <c r="G7" s="111"/>
      <c r="H7" s="123">
        <f>F7*G7</f>
        <v>0</v>
      </c>
      <c r="I7" s="189"/>
      <c r="J7" s="127"/>
      <c r="K7" s="96"/>
    </row>
    <row r="8" spans="1:11" s="2" customFormat="1" ht="30" customHeight="1" x14ac:dyDescent="0.15">
      <c r="A8" s="108" t="s">
        <v>149</v>
      </c>
      <c r="B8" s="116"/>
      <c r="C8" s="83"/>
      <c r="D8" s="117"/>
      <c r="E8" s="118"/>
      <c r="F8" s="111"/>
      <c r="G8" s="119"/>
      <c r="H8" s="112">
        <f t="shared" ref="H8:H21" si="0">F8*G8</f>
        <v>0</v>
      </c>
      <c r="I8" s="190"/>
      <c r="J8" s="127"/>
      <c r="K8" s="95"/>
    </row>
    <row r="9" spans="1:11" s="2" customFormat="1" ht="30" customHeight="1" x14ac:dyDescent="0.15">
      <c r="A9" s="107" t="s">
        <v>150</v>
      </c>
      <c r="B9" s="116"/>
      <c r="C9" s="83"/>
      <c r="D9" s="117"/>
      <c r="E9" s="118"/>
      <c r="F9" s="111"/>
      <c r="G9" s="119"/>
      <c r="H9" s="112">
        <f t="shared" si="0"/>
        <v>0</v>
      </c>
      <c r="I9" s="190"/>
      <c r="J9" s="127"/>
      <c r="K9" s="95"/>
    </row>
    <row r="10" spans="1:11" s="2" customFormat="1" ht="30" customHeight="1" x14ac:dyDescent="0.15">
      <c r="A10" s="108" t="s">
        <v>151</v>
      </c>
      <c r="B10" s="116"/>
      <c r="C10" s="83"/>
      <c r="D10" s="117"/>
      <c r="E10" s="118"/>
      <c r="F10" s="111"/>
      <c r="G10" s="119"/>
      <c r="H10" s="112">
        <f t="shared" si="0"/>
        <v>0</v>
      </c>
      <c r="I10" s="190"/>
      <c r="J10" s="127"/>
      <c r="K10" s="95"/>
    </row>
    <row r="11" spans="1:11" s="2" customFormat="1" ht="30" customHeight="1" x14ac:dyDescent="0.15">
      <c r="A11" s="107" t="s">
        <v>152</v>
      </c>
      <c r="B11" s="116"/>
      <c r="C11" s="83"/>
      <c r="D11" s="117"/>
      <c r="E11" s="118"/>
      <c r="F11" s="111"/>
      <c r="G11" s="119"/>
      <c r="H11" s="112">
        <f t="shared" si="0"/>
        <v>0</v>
      </c>
      <c r="I11" s="190"/>
      <c r="J11" s="127"/>
      <c r="K11" s="95"/>
    </row>
    <row r="12" spans="1:11" s="2" customFormat="1" ht="30" customHeight="1" x14ac:dyDescent="0.15">
      <c r="A12" s="108" t="s">
        <v>153</v>
      </c>
      <c r="B12" s="116"/>
      <c r="C12" s="83"/>
      <c r="D12" s="117"/>
      <c r="E12" s="118"/>
      <c r="F12" s="111"/>
      <c r="G12" s="119"/>
      <c r="H12" s="112">
        <f t="shared" si="0"/>
        <v>0</v>
      </c>
      <c r="I12" s="190"/>
      <c r="J12" s="127"/>
      <c r="K12" s="95"/>
    </row>
    <row r="13" spans="1:11" s="2" customFormat="1" ht="30" customHeight="1" x14ac:dyDescent="0.15">
      <c r="A13" s="107" t="s">
        <v>186</v>
      </c>
      <c r="B13" s="116"/>
      <c r="C13" s="83"/>
      <c r="D13" s="117"/>
      <c r="E13" s="118"/>
      <c r="F13" s="111"/>
      <c r="G13" s="119"/>
      <c r="H13" s="112">
        <f t="shared" si="0"/>
        <v>0</v>
      </c>
      <c r="I13" s="190"/>
      <c r="J13" s="127"/>
      <c r="K13" s="95"/>
    </row>
    <row r="14" spans="1:11" s="2" customFormat="1" ht="30" customHeight="1" x14ac:dyDescent="0.15">
      <c r="A14" s="108" t="s">
        <v>187</v>
      </c>
      <c r="B14" s="116"/>
      <c r="C14" s="83"/>
      <c r="D14" s="117"/>
      <c r="E14" s="118"/>
      <c r="F14" s="111"/>
      <c r="G14" s="119"/>
      <c r="H14" s="112">
        <f t="shared" si="0"/>
        <v>0</v>
      </c>
      <c r="I14" s="190"/>
      <c r="J14" s="127"/>
      <c r="K14" s="95"/>
    </row>
    <row r="15" spans="1:11" s="2" customFormat="1" ht="30" customHeight="1" x14ac:dyDescent="0.15">
      <c r="A15" s="107" t="s">
        <v>188</v>
      </c>
      <c r="B15" s="116"/>
      <c r="C15" s="83"/>
      <c r="D15" s="117"/>
      <c r="E15" s="118"/>
      <c r="F15" s="111"/>
      <c r="G15" s="119"/>
      <c r="H15" s="112">
        <f t="shared" si="0"/>
        <v>0</v>
      </c>
      <c r="I15" s="190"/>
      <c r="J15" s="127"/>
      <c r="K15" s="95"/>
    </row>
    <row r="16" spans="1:11" s="2" customFormat="1" ht="30" customHeight="1" x14ac:dyDescent="0.15">
      <c r="A16" s="108" t="s">
        <v>189</v>
      </c>
      <c r="B16" s="116"/>
      <c r="C16" s="83"/>
      <c r="D16" s="117"/>
      <c r="E16" s="118"/>
      <c r="F16" s="111"/>
      <c r="G16" s="119"/>
      <c r="H16" s="112">
        <f t="shared" si="0"/>
        <v>0</v>
      </c>
      <c r="I16" s="190"/>
      <c r="J16" s="127"/>
      <c r="K16" s="95"/>
    </row>
    <row r="17" spans="1:11" s="2" customFormat="1" ht="30" customHeight="1" x14ac:dyDescent="0.15">
      <c r="A17" s="107" t="s">
        <v>190</v>
      </c>
      <c r="B17" s="116"/>
      <c r="C17" s="83"/>
      <c r="D17" s="117"/>
      <c r="E17" s="118"/>
      <c r="F17" s="111"/>
      <c r="G17" s="119"/>
      <c r="H17" s="112">
        <f t="shared" si="0"/>
        <v>0</v>
      </c>
      <c r="I17" s="190"/>
      <c r="J17" s="127"/>
      <c r="K17" s="95"/>
    </row>
    <row r="18" spans="1:11" s="2" customFormat="1" ht="30" customHeight="1" x14ac:dyDescent="0.15">
      <c r="A18" s="108" t="s">
        <v>191</v>
      </c>
      <c r="B18" s="116"/>
      <c r="C18" s="83"/>
      <c r="D18" s="117"/>
      <c r="E18" s="118"/>
      <c r="F18" s="111"/>
      <c r="G18" s="119"/>
      <c r="H18" s="112">
        <f t="shared" si="0"/>
        <v>0</v>
      </c>
      <c r="I18" s="190"/>
      <c r="J18" s="127"/>
      <c r="K18" s="95"/>
    </row>
    <row r="19" spans="1:11" s="2" customFormat="1" ht="30" customHeight="1" x14ac:dyDescent="0.15">
      <c r="A19" s="107" t="s">
        <v>192</v>
      </c>
      <c r="B19" s="116"/>
      <c r="C19" s="83"/>
      <c r="D19" s="117"/>
      <c r="E19" s="118"/>
      <c r="F19" s="111"/>
      <c r="G19" s="119"/>
      <c r="H19" s="112">
        <f t="shared" si="0"/>
        <v>0</v>
      </c>
      <c r="I19" s="190"/>
      <c r="J19" s="127"/>
      <c r="K19" s="95"/>
    </row>
    <row r="20" spans="1:11" s="2" customFormat="1" ht="30" customHeight="1" x14ac:dyDescent="0.15">
      <c r="A20" s="108" t="s">
        <v>193</v>
      </c>
      <c r="B20" s="116"/>
      <c r="C20" s="83"/>
      <c r="D20" s="117"/>
      <c r="E20" s="118"/>
      <c r="F20" s="111"/>
      <c r="G20" s="119"/>
      <c r="H20" s="112">
        <f t="shared" si="0"/>
        <v>0</v>
      </c>
      <c r="I20" s="190"/>
      <c r="J20" s="127"/>
      <c r="K20" s="95"/>
    </row>
    <row r="21" spans="1:11" s="2" customFormat="1" ht="30" customHeight="1" thickBot="1" x14ac:dyDescent="0.2">
      <c r="A21" s="131" t="s">
        <v>194</v>
      </c>
      <c r="B21" s="103"/>
      <c r="C21" s="84"/>
      <c r="D21" s="120"/>
      <c r="E21" s="121"/>
      <c r="F21" s="111"/>
      <c r="G21" s="122"/>
      <c r="H21" s="113">
        <f t="shared" si="0"/>
        <v>0</v>
      </c>
      <c r="I21" s="191"/>
      <c r="J21" s="129"/>
      <c r="K21" s="138"/>
    </row>
    <row r="22" spans="1:11" s="2" customFormat="1" ht="42" customHeight="1" thickTop="1" thickBot="1" x14ac:dyDescent="0.2">
      <c r="A22" s="79" t="s">
        <v>87</v>
      </c>
      <c r="B22" s="132"/>
      <c r="C22" s="140"/>
      <c r="D22" s="140"/>
      <c r="E22" s="140"/>
      <c r="F22" s="141"/>
      <c r="G22" s="137">
        <f>SUM(G7:G21)</f>
        <v>0</v>
      </c>
      <c r="H22" s="133">
        <f>SUM(H7:H21)</f>
        <v>0</v>
      </c>
      <c r="I22" s="136">
        <f>ROUNDDOWN(H22,-3)</f>
        <v>0</v>
      </c>
      <c r="J22" s="130"/>
      <c r="K22" s="130"/>
    </row>
    <row r="23" spans="1:11" s="2" customFormat="1" ht="24" customHeight="1" thickTop="1" x14ac:dyDescent="0.15">
      <c r="A23" s="29" t="s">
        <v>208</v>
      </c>
      <c r="B23" s="29"/>
      <c r="C23" s="29"/>
      <c r="D23" s="29"/>
      <c r="E23" s="29"/>
      <c r="F23" s="29"/>
      <c r="G23" s="29"/>
      <c r="H23" s="29"/>
      <c r="I23" s="29"/>
      <c r="J23" s="29"/>
    </row>
    <row r="24" spans="1:11" s="2" customFormat="1" ht="24" customHeight="1" x14ac:dyDescent="0.15">
      <c r="A24" s="29" t="s">
        <v>207</v>
      </c>
      <c r="B24" s="29"/>
      <c r="C24" s="29"/>
      <c r="D24" s="29"/>
      <c r="E24" s="29"/>
      <c r="F24" s="29"/>
      <c r="G24" s="29"/>
      <c r="H24" s="29"/>
      <c r="I24" s="29"/>
      <c r="J24" s="29"/>
    </row>
    <row r="25" spans="1:11" s="2" customFormat="1" ht="24" customHeight="1" x14ac:dyDescent="0.15">
      <c r="A25" s="29" t="s">
        <v>227</v>
      </c>
      <c r="B25" s="29"/>
      <c r="C25" s="29"/>
      <c r="D25" s="29"/>
      <c r="E25" s="29"/>
      <c r="F25" s="29"/>
      <c r="G25" s="29"/>
      <c r="H25" s="29"/>
      <c r="I25" s="29"/>
      <c r="J25" s="29"/>
    </row>
    <row r="26" spans="1:11" s="2" customFormat="1" ht="24" customHeight="1" x14ac:dyDescent="0.15">
      <c r="A26" s="29" t="s">
        <v>223</v>
      </c>
      <c r="B26" s="29"/>
      <c r="C26" s="29"/>
      <c r="D26" s="29"/>
      <c r="E26" s="29"/>
      <c r="F26" s="29"/>
      <c r="G26" s="29"/>
      <c r="H26" s="29"/>
      <c r="I26" s="29"/>
      <c r="J26" s="29"/>
    </row>
    <row r="27" spans="1:11" s="2" customFormat="1" ht="24" customHeight="1" x14ac:dyDescent="0.15">
      <c r="A27" s="29" t="s">
        <v>216</v>
      </c>
      <c r="B27" s="29"/>
      <c r="C27" s="29"/>
      <c r="D27" s="29"/>
      <c r="E27" s="29"/>
      <c r="F27" s="29"/>
      <c r="G27" s="29"/>
      <c r="H27" s="29"/>
      <c r="I27" s="29"/>
      <c r="J27" s="29"/>
    </row>
    <row r="28" spans="1:11" s="2" customFormat="1" ht="24" customHeight="1" x14ac:dyDescent="0.15">
      <c r="A28" s="29" t="s">
        <v>217</v>
      </c>
      <c r="B28" s="29"/>
      <c r="C28" s="29"/>
      <c r="D28" s="29"/>
      <c r="E28" s="29"/>
      <c r="F28" s="29"/>
      <c r="G28" s="29"/>
      <c r="H28" s="29"/>
      <c r="I28" s="29"/>
      <c r="J28" s="29"/>
    </row>
    <row r="29" spans="1:11" s="2" customFormat="1" ht="24" customHeight="1" x14ac:dyDescent="0.15">
      <c r="A29" s="30"/>
    </row>
    <row r="30" spans="1:11" s="2" customFormat="1" ht="24" customHeight="1" x14ac:dyDescent="0.15">
      <c r="A30" s="30"/>
    </row>
    <row r="31" spans="1:11" s="2" customFormat="1" ht="18" customHeight="1" x14ac:dyDescent="0.15"/>
    <row r="32" spans="1:11" s="2" customFormat="1" ht="24" customHeight="1" x14ac:dyDescent="0.15"/>
    <row r="46" spans="13:13" ht="24" customHeight="1" x14ac:dyDescent="0.25">
      <c r="M46" t="s">
        <v>155</v>
      </c>
    </row>
    <row r="47" spans="13:13" ht="24" customHeight="1" x14ac:dyDescent="0.25">
      <c r="M47" t="s">
        <v>156</v>
      </c>
    </row>
    <row r="48" spans="13:13" ht="24" customHeight="1" x14ac:dyDescent="0.25">
      <c r="M48" t="s">
        <v>157</v>
      </c>
    </row>
    <row r="49" spans="13:13" ht="24" customHeight="1" x14ac:dyDescent="0.25">
      <c r="M49" t="s">
        <v>158</v>
      </c>
    </row>
    <row r="50" spans="13:13" ht="24" customHeight="1" x14ac:dyDescent="0.25">
      <c r="M50" t="s">
        <v>159</v>
      </c>
    </row>
    <row r="51" spans="13:13" ht="24" customHeight="1" x14ac:dyDescent="0.25">
      <c r="M51" t="s">
        <v>160</v>
      </c>
    </row>
    <row r="52" spans="13:13" ht="24" customHeight="1" x14ac:dyDescent="0.25">
      <c r="M52" t="s">
        <v>161</v>
      </c>
    </row>
    <row r="53" spans="13:13" ht="24" customHeight="1" x14ac:dyDescent="0.25">
      <c r="M53" t="s">
        <v>162</v>
      </c>
    </row>
    <row r="54" spans="13:13" ht="24" customHeight="1" x14ac:dyDescent="0.25">
      <c r="M54" t="s">
        <v>163</v>
      </c>
    </row>
    <row r="55" spans="13:13" ht="24" customHeight="1" x14ac:dyDescent="0.25">
      <c r="M55" t="s">
        <v>164</v>
      </c>
    </row>
    <row r="56" spans="13:13" ht="24" customHeight="1" x14ac:dyDescent="0.25">
      <c r="M56" t="s">
        <v>165</v>
      </c>
    </row>
    <row r="57" spans="13:13" ht="24" customHeight="1" x14ac:dyDescent="0.25">
      <c r="M57" t="s">
        <v>166</v>
      </c>
    </row>
    <row r="58" spans="13:13" ht="24" customHeight="1" x14ac:dyDescent="0.25">
      <c r="M58" t="s">
        <v>167</v>
      </c>
    </row>
    <row r="59" spans="13:13" ht="24" customHeight="1" x14ac:dyDescent="0.25">
      <c r="M59" t="s">
        <v>168</v>
      </c>
    </row>
    <row r="60" spans="13:13" ht="24" customHeight="1" x14ac:dyDescent="0.25">
      <c r="M60" t="s">
        <v>169</v>
      </c>
    </row>
    <row r="61" spans="13:13" ht="24" customHeight="1" x14ac:dyDescent="0.25">
      <c r="M61" t="s">
        <v>170</v>
      </c>
    </row>
    <row r="62" spans="13:13" ht="24" customHeight="1" x14ac:dyDescent="0.25">
      <c r="M62" t="s">
        <v>171</v>
      </c>
    </row>
    <row r="63" spans="13:13" ht="24" customHeight="1" x14ac:dyDescent="0.25">
      <c r="M63" t="s">
        <v>172</v>
      </c>
    </row>
    <row r="64" spans="13:13" ht="24" customHeight="1" x14ac:dyDescent="0.25">
      <c r="M64" t="s">
        <v>173</v>
      </c>
    </row>
    <row r="65" spans="13:13" ht="24" customHeight="1" x14ac:dyDescent="0.25">
      <c r="M65" t="s">
        <v>174</v>
      </c>
    </row>
    <row r="66" spans="13:13" ht="24" customHeight="1" x14ac:dyDescent="0.25">
      <c r="M66" t="s">
        <v>175</v>
      </c>
    </row>
    <row r="67" spans="13:13" ht="24" customHeight="1" x14ac:dyDescent="0.25">
      <c r="M67" t="s">
        <v>176</v>
      </c>
    </row>
    <row r="68" spans="13:13" ht="24" customHeight="1" x14ac:dyDescent="0.25">
      <c r="M68" t="s">
        <v>177</v>
      </c>
    </row>
    <row r="69" spans="13:13" ht="24" customHeight="1" x14ac:dyDescent="0.25">
      <c r="M69" t="s">
        <v>178</v>
      </c>
    </row>
    <row r="70" spans="13:13" ht="24" customHeight="1" x14ac:dyDescent="0.25">
      <c r="M70" t="s">
        <v>179</v>
      </c>
    </row>
    <row r="71" spans="13:13" ht="24" customHeight="1" x14ac:dyDescent="0.25">
      <c r="M71" t="s">
        <v>180</v>
      </c>
    </row>
    <row r="72" spans="13:13" ht="24" customHeight="1" x14ac:dyDescent="0.25">
      <c r="M72" t="s">
        <v>181</v>
      </c>
    </row>
    <row r="73" spans="13:13" ht="24" customHeight="1" x14ac:dyDescent="0.25">
      <c r="M73" t="s">
        <v>182</v>
      </c>
    </row>
    <row r="74" spans="13:13" ht="24" customHeight="1" x14ac:dyDescent="0.25">
      <c r="M74" t="s">
        <v>183</v>
      </c>
    </row>
    <row r="75" spans="13:13" ht="24" customHeight="1" x14ac:dyDescent="0.25">
      <c r="M75" t="s">
        <v>184</v>
      </c>
    </row>
  </sheetData>
  <mergeCells count="1">
    <mergeCell ref="I7:I21"/>
  </mergeCells>
  <phoneticPr fontId="2"/>
  <conditionalFormatting sqref="B3">
    <cfRule type="expression" dxfId="2" priority="3">
      <formula>$B$3=""</formula>
    </cfRule>
  </conditionalFormatting>
  <conditionalFormatting sqref="B4">
    <cfRule type="expression" dxfId="1" priority="2">
      <formula>$B$4=""</formula>
    </cfRule>
  </conditionalFormatting>
  <conditionalFormatting sqref="F7:F21">
    <cfRule type="expression" dxfId="0" priority="1">
      <formula>AND(F7&gt;=1,F7&lt;10000)</formula>
    </cfRule>
  </conditionalFormatting>
  <dataValidations count="4">
    <dataValidation type="list" allowBlank="1" showInputMessage="1" showErrorMessage="1" sqref="D7:D21" xr:uid="{00000000-0002-0000-0500-000000000000}">
      <formula1>$M$46:$M$75</formula1>
    </dataValidation>
    <dataValidation type="list" allowBlank="1" showInputMessage="1" showErrorMessage="1" sqref="B7" xr:uid="{00000000-0002-0000-0500-000001000000}">
      <formula1>"小学校,中学校,義務教育学校,中等教育学校前期課程,特別支援学校小学部,特別支援学校中学部"</formula1>
    </dataValidation>
    <dataValidation type="list" allowBlank="1" showInputMessage="1" showErrorMessage="1" sqref="B3" xr:uid="{00000000-0002-0000-0500-000002000000}">
      <formula1>"令和６年度,令和７年度,令和８年度,令和９年度,令和10年度"</formula1>
    </dataValidation>
    <dataValidation type="list" allowBlank="1" showInputMessage="1" showErrorMessage="1" sqref="B8:B21" xr:uid="{00000000-0002-0000-0500-000003000000}">
      <formula1>"○"</formula1>
    </dataValidation>
  </dataValidations>
  <pageMargins left="0.39370078740157483" right="0.39370078740157483" top="0.19685039370078741" bottom="0" header="0.43307086614173229" footer="0.19685039370078741"/>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端末整備・更新計画</vt:lpstr>
      <vt:lpstr>交付申請書添付様式②</vt:lpstr>
      <vt:lpstr>交付申請書添付様式③</vt:lpstr>
      <vt:lpstr>実績報告書添付様式①</vt:lpstr>
      <vt:lpstr>実績報告書添付様式②</vt:lpstr>
      <vt:lpstr>実績報告書添付様式③</vt:lpstr>
      <vt:lpstr>交付申請書添付様式②!Print_Area</vt:lpstr>
      <vt:lpstr>交付申請書添付様式③!Print_Area</vt:lpstr>
      <vt:lpstr>実績報告書添付様式①!Print_Area</vt:lpstr>
      <vt:lpstr>実績報告書添付様式②!Print_Area</vt:lpstr>
      <vt:lpstr>実績報告書添付様式③!Print_Area</vt:lpstr>
      <vt:lpstr>端末整備・更新計画!Print_Area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文科省</dc:creator>
  <cp:lastModifiedBy>本田　碧</cp:lastModifiedBy>
  <cp:lastPrinted>2024-07-26T07:49:37Z</cp:lastPrinted>
  <dcterms:created xsi:type="dcterms:W3CDTF">2006-03-20T12:37:31Z</dcterms:created>
  <dcterms:modified xsi:type="dcterms:W3CDTF">2025-03-13T00:10:34Z</dcterms:modified>
</cp:coreProperties>
</file>