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6 " sheetId="19" r:id="rId1"/>
  </sheets>
  <definedNames>
    <definedName name="_xlnm.Print_Area" localSheetId="0">'16 '!$A$1:$O$294</definedName>
  </definedNames>
  <calcPr calcId="145621"/>
</workbook>
</file>

<file path=xl/calcChain.xml><?xml version="1.0" encoding="utf-8"?>
<calcChain xmlns="http://schemas.openxmlformats.org/spreadsheetml/2006/main">
  <c r="M293" i="19" l="1"/>
  <c r="I293" i="19"/>
  <c r="N293" i="19" s="1"/>
  <c r="H293" i="19"/>
  <c r="N292" i="19"/>
  <c r="M292" i="19"/>
  <c r="I292" i="19"/>
  <c r="H292" i="19"/>
  <c r="N291" i="19"/>
  <c r="M291" i="19"/>
  <c r="I291" i="19"/>
  <c r="H291" i="19"/>
  <c r="N290" i="19"/>
  <c r="M290" i="19"/>
  <c r="I290" i="19"/>
  <c r="H290" i="19"/>
  <c r="N289" i="19"/>
  <c r="M289" i="19"/>
  <c r="I289" i="19"/>
  <c r="H289" i="19"/>
  <c r="N288" i="19"/>
  <c r="M288" i="19"/>
  <c r="I288" i="19"/>
  <c r="H288" i="19"/>
  <c r="N287" i="19"/>
  <c r="M287" i="19"/>
  <c r="I287" i="19"/>
  <c r="H287" i="19"/>
  <c r="N286" i="19"/>
  <c r="M286" i="19"/>
  <c r="I286" i="19"/>
  <c r="H286" i="19"/>
  <c r="N285" i="19"/>
  <c r="M285" i="19"/>
  <c r="I285" i="19"/>
  <c r="H285" i="19"/>
  <c r="L283" i="19"/>
  <c r="K283" i="19"/>
  <c r="I283" i="19" s="1"/>
  <c r="J283" i="19"/>
  <c r="G283" i="19"/>
  <c r="F283" i="19"/>
  <c r="H283" i="19" s="1"/>
  <c r="I281" i="19"/>
  <c r="M281" i="19" s="1"/>
  <c r="H281" i="19"/>
  <c r="N279" i="19"/>
  <c r="I279" i="19"/>
  <c r="M279" i="19" s="1"/>
  <c r="H279" i="19"/>
  <c r="I278" i="19"/>
  <c r="M278" i="19" s="1"/>
  <c r="H278" i="19"/>
  <c r="N277" i="19"/>
  <c r="I277" i="19"/>
  <c r="M277" i="19" s="1"/>
  <c r="H277" i="19"/>
  <c r="I276" i="19"/>
  <c r="M276" i="19" s="1"/>
  <c r="H276" i="19"/>
  <c r="N275" i="19"/>
  <c r="I275" i="19"/>
  <c r="M275" i="19" s="1"/>
  <c r="H275" i="19"/>
  <c r="I274" i="19"/>
  <c r="M274" i="19" s="1"/>
  <c r="H274" i="19"/>
  <c r="N273" i="19"/>
  <c r="I273" i="19"/>
  <c r="M273" i="19" s="1"/>
  <c r="H273" i="19"/>
  <c r="I272" i="19"/>
  <c r="M272" i="19" s="1"/>
  <c r="H272" i="19"/>
  <c r="N271" i="19"/>
  <c r="I271" i="19"/>
  <c r="M271" i="19" s="1"/>
  <c r="H271" i="19"/>
  <c r="I270" i="19"/>
  <c r="M270" i="19" s="1"/>
  <c r="H270" i="19"/>
  <c r="L268" i="19"/>
  <c r="K268" i="19"/>
  <c r="I268" i="19" s="1"/>
  <c r="M268" i="19" s="1"/>
  <c r="J268" i="19"/>
  <c r="G268" i="19"/>
  <c r="F268" i="19"/>
  <c r="H268" i="19" s="1"/>
  <c r="M266" i="19"/>
  <c r="I266" i="19"/>
  <c r="N266" i="19" s="1"/>
  <c r="H266" i="19"/>
  <c r="M265" i="19"/>
  <c r="I265" i="19"/>
  <c r="N265" i="19" s="1"/>
  <c r="H265" i="19"/>
  <c r="M264" i="19"/>
  <c r="I264" i="19"/>
  <c r="N264" i="19" s="1"/>
  <c r="H264" i="19"/>
  <c r="M263" i="19"/>
  <c r="I263" i="19"/>
  <c r="N263" i="19" s="1"/>
  <c r="H263" i="19"/>
  <c r="M262" i="19"/>
  <c r="I262" i="19"/>
  <c r="N262" i="19" s="1"/>
  <c r="H262" i="19"/>
  <c r="M261" i="19"/>
  <c r="I261" i="19"/>
  <c r="N261" i="19" s="1"/>
  <c r="H261" i="19"/>
  <c r="M260" i="19"/>
  <c r="I260" i="19"/>
  <c r="N260" i="19" s="1"/>
  <c r="H260" i="19"/>
  <c r="M259" i="19"/>
  <c r="I259" i="19"/>
  <c r="N259" i="19" s="1"/>
  <c r="H259" i="19"/>
  <c r="M258" i="19"/>
  <c r="I258" i="19"/>
  <c r="N258" i="19" s="1"/>
  <c r="H258" i="19"/>
  <c r="M257" i="19"/>
  <c r="I257" i="19"/>
  <c r="N257" i="19" s="1"/>
  <c r="H257" i="19"/>
  <c r="M255" i="19"/>
  <c r="I255" i="19"/>
  <c r="N255" i="19" s="1"/>
  <c r="H255" i="19"/>
  <c r="M254" i="19"/>
  <c r="I254" i="19"/>
  <c r="N254" i="19" s="1"/>
  <c r="H254" i="19"/>
  <c r="M253" i="19"/>
  <c r="I253" i="19"/>
  <c r="N253" i="19" s="1"/>
  <c r="H253" i="19"/>
  <c r="M252" i="19"/>
  <c r="I252" i="19"/>
  <c r="N252" i="19" s="1"/>
  <c r="H252" i="19"/>
  <c r="M251" i="19"/>
  <c r="I251" i="19"/>
  <c r="N251" i="19" s="1"/>
  <c r="H251" i="19"/>
  <c r="M250" i="19"/>
  <c r="I250" i="19"/>
  <c r="N250" i="19" s="1"/>
  <c r="H250" i="19"/>
  <c r="M249" i="19"/>
  <c r="I249" i="19"/>
  <c r="N249" i="19" s="1"/>
  <c r="H249" i="19"/>
  <c r="M248" i="19"/>
  <c r="I248" i="19"/>
  <c r="N248" i="19" s="1"/>
  <c r="H248" i="19"/>
  <c r="M247" i="19"/>
  <c r="I247" i="19"/>
  <c r="N247" i="19" s="1"/>
  <c r="H247" i="19"/>
  <c r="M246" i="19"/>
  <c r="I246" i="19"/>
  <c r="N246" i="19" s="1"/>
  <c r="H246" i="19"/>
  <c r="L244" i="19"/>
  <c r="K244" i="19"/>
  <c r="J244" i="19"/>
  <c r="I244" i="19"/>
  <c r="N244" i="19" s="1"/>
  <c r="G244" i="19"/>
  <c r="H244" i="19" s="1"/>
  <c r="F244" i="19"/>
  <c r="N242" i="19"/>
  <c r="I242" i="19"/>
  <c r="M242" i="19" s="1"/>
  <c r="H242" i="19"/>
  <c r="I241" i="19"/>
  <c r="M241" i="19" s="1"/>
  <c r="H241" i="19"/>
  <c r="N240" i="19"/>
  <c r="I240" i="19"/>
  <c r="M240" i="19" s="1"/>
  <c r="H240" i="19"/>
  <c r="I239" i="19"/>
  <c r="M239" i="19" s="1"/>
  <c r="H239" i="19"/>
  <c r="N238" i="19"/>
  <c r="I238" i="19"/>
  <c r="M238" i="19" s="1"/>
  <c r="H238" i="19"/>
  <c r="I236" i="19"/>
  <c r="M236" i="19" s="1"/>
  <c r="H236" i="19"/>
  <c r="N235" i="19"/>
  <c r="I235" i="19"/>
  <c r="M235" i="19" s="1"/>
  <c r="H235" i="19"/>
  <c r="I234" i="19"/>
  <c r="M234" i="19" s="1"/>
  <c r="H234" i="19"/>
  <c r="N233" i="19"/>
  <c r="I233" i="19"/>
  <c r="M233" i="19" s="1"/>
  <c r="H233" i="19"/>
  <c r="I232" i="19"/>
  <c r="M232" i="19" s="1"/>
  <c r="H232" i="19"/>
  <c r="N231" i="19"/>
  <c r="I231" i="19"/>
  <c r="M231" i="19" s="1"/>
  <c r="H231" i="19"/>
  <c r="I230" i="19"/>
  <c r="M230" i="19" s="1"/>
  <c r="H230" i="19"/>
  <c r="N229" i="19"/>
  <c r="I229" i="19"/>
  <c r="M229" i="19" s="1"/>
  <c r="H229" i="19"/>
  <c r="I228" i="19"/>
  <c r="M228" i="19" s="1"/>
  <c r="H228" i="19"/>
  <c r="N227" i="19"/>
  <c r="I227" i="19"/>
  <c r="M227" i="19" s="1"/>
  <c r="H227" i="19"/>
  <c r="I217" i="19"/>
  <c r="M217" i="19" s="1"/>
  <c r="H217" i="19"/>
  <c r="N215" i="19"/>
  <c r="L215" i="19"/>
  <c r="K215" i="19"/>
  <c r="I215" i="19" s="1"/>
  <c r="M215" i="19" s="1"/>
  <c r="J215" i="19"/>
  <c r="H215" i="19"/>
  <c r="G215" i="19"/>
  <c r="F215" i="19"/>
  <c r="M213" i="19"/>
  <c r="I213" i="19"/>
  <c r="N213" i="19" s="1"/>
  <c r="H213" i="19"/>
  <c r="M212" i="19"/>
  <c r="I212" i="19"/>
  <c r="N212" i="19" s="1"/>
  <c r="H212" i="19"/>
  <c r="M211" i="19"/>
  <c r="I211" i="19"/>
  <c r="N211" i="19" s="1"/>
  <c r="H211" i="19"/>
  <c r="M210" i="19"/>
  <c r="I210" i="19"/>
  <c r="N210" i="19" s="1"/>
  <c r="H210" i="19"/>
  <c r="M209" i="19"/>
  <c r="I209" i="19"/>
  <c r="N209" i="19" s="1"/>
  <c r="H209" i="19"/>
  <c r="L207" i="19"/>
  <c r="K207" i="19"/>
  <c r="I207" i="19" s="1"/>
  <c r="J207" i="19"/>
  <c r="G207" i="19"/>
  <c r="H207" i="19" s="1"/>
  <c r="F207" i="19"/>
  <c r="I205" i="19"/>
  <c r="M205" i="19" s="1"/>
  <c r="H205" i="19"/>
  <c r="N204" i="19"/>
  <c r="I204" i="19"/>
  <c r="M204" i="19" s="1"/>
  <c r="H204" i="19"/>
  <c r="I203" i="19"/>
  <c r="M203" i="19" s="1"/>
  <c r="H203" i="19"/>
  <c r="N202" i="19"/>
  <c r="I202" i="19"/>
  <c r="M202" i="19" s="1"/>
  <c r="H202" i="19"/>
  <c r="L200" i="19"/>
  <c r="I200" i="19" s="1"/>
  <c r="K200" i="19"/>
  <c r="J200" i="19"/>
  <c r="H200" i="19"/>
  <c r="G200" i="19"/>
  <c r="F200" i="19"/>
  <c r="M198" i="19"/>
  <c r="I198" i="19"/>
  <c r="N198" i="19" s="1"/>
  <c r="H198" i="19"/>
  <c r="M197" i="19"/>
  <c r="I197" i="19"/>
  <c r="N197" i="19" s="1"/>
  <c r="H197" i="19"/>
  <c r="M195" i="19"/>
  <c r="I195" i="19"/>
  <c r="N195" i="19" s="1"/>
  <c r="H195" i="19"/>
  <c r="M194" i="19"/>
  <c r="I194" i="19"/>
  <c r="N194" i="19" s="1"/>
  <c r="H194" i="19"/>
  <c r="M193" i="19"/>
  <c r="I193" i="19"/>
  <c r="N193" i="19" s="1"/>
  <c r="H193" i="19"/>
  <c r="M192" i="19"/>
  <c r="I192" i="19"/>
  <c r="N192" i="19" s="1"/>
  <c r="H192" i="19"/>
  <c r="M191" i="19"/>
  <c r="I191" i="19"/>
  <c r="N191" i="19" s="1"/>
  <c r="H191" i="19"/>
  <c r="M190" i="19"/>
  <c r="I190" i="19"/>
  <c r="N190" i="19" s="1"/>
  <c r="H190" i="19"/>
  <c r="M189" i="19"/>
  <c r="I189" i="19"/>
  <c r="N189" i="19" s="1"/>
  <c r="H189" i="19"/>
  <c r="M188" i="19"/>
  <c r="I188" i="19"/>
  <c r="N188" i="19" s="1"/>
  <c r="H188" i="19"/>
  <c r="M187" i="19"/>
  <c r="I187" i="19"/>
  <c r="N187" i="19" s="1"/>
  <c r="H187" i="19"/>
  <c r="M186" i="19"/>
  <c r="I186" i="19"/>
  <c r="N186" i="19" s="1"/>
  <c r="H186" i="19"/>
  <c r="L184" i="19"/>
  <c r="K184" i="19"/>
  <c r="J184" i="19"/>
  <c r="I184" i="19"/>
  <c r="N184" i="19" s="1"/>
  <c r="G184" i="19"/>
  <c r="H184" i="19" s="1"/>
  <c r="F184" i="19"/>
  <c r="I182" i="19"/>
  <c r="M182" i="19" s="1"/>
  <c r="H182" i="19"/>
  <c r="N181" i="19"/>
  <c r="I181" i="19"/>
  <c r="M181" i="19" s="1"/>
  <c r="H181" i="19"/>
  <c r="I180" i="19"/>
  <c r="M180" i="19" s="1"/>
  <c r="H180" i="19"/>
  <c r="N179" i="19"/>
  <c r="I179" i="19"/>
  <c r="M179" i="19" s="1"/>
  <c r="H179" i="19"/>
  <c r="L177" i="19"/>
  <c r="I177" i="19" s="1"/>
  <c r="M177" i="19" s="1"/>
  <c r="K177" i="19"/>
  <c r="J177" i="19"/>
  <c r="G177" i="19"/>
  <c r="F177" i="19"/>
  <c r="H177" i="19" s="1"/>
  <c r="M175" i="19"/>
  <c r="I175" i="19"/>
  <c r="N175" i="19" s="1"/>
  <c r="H175" i="19"/>
  <c r="M174" i="19"/>
  <c r="I174" i="19"/>
  <c r="N174" i="19" s="1"/>
  <c r="H174" i="19"/>
  <c r="M173" i="19"/>
  <c r="I173" i="19"/>
  <c r="N173" i="19" s="1"/>
  <c r="H173" i="19"/>
  <c r="M172" i="19"/>
  <c r="I172" i="19"/>
  <c r="N172" i="19" s="1"/>
  <c r="H172" i="19"/>
  <c r="M171" i="19"/>
  <c r="I171" i="19"/>
  <c r="N171" i="19" s="1"/>
  <c r="H171" i="19"/>
  <c r="M169" i="19"/>
  <c r="I169" i="19"/>
  <c r="N169" i="19" s="1"/>
  <c r="H169" i="19"/>
  <c r="M168" i="19"/>
  <c r="I168" i="19"/>
  <c r="N168" i="19" s="1"/>
  <c r="H168" i="19"/>
  <c r="N167" i="19"/>
  <c r="M167" i="19"/>
  <c r="I167" i="19"/>
  <c r="H167" i="19"/>
  <c r="N166" i="19"/>
  <c r="M166" i="19"/>
  <c r="I166" i="19"/>
  <c r="H166" i="19"/>
  <c r="N165" i="19"/>
  <c r="M165" i="19"/>
  <c r="I165" i="19"/>
  <c r="H165" i="19"/>
  <c r="N164" i="19"/>
  <c r="M164" i="19"/>
  <c r="I164" i="19"/>
  <c r="H164" i="19"/>
  <c r="N163" i="19"/>
  <c r="M163" i="19"/>
  <c r="I163" i="19"/>
  <c r="H163" i="19"/>
  <c r="N162" i="19"/>
  <c r="M162" i="19"/>
  <c r="I162" i="19"/>
  <c r="H162" i="19"/>
  <c r="N161" i="19"/>
  <c r="M161" i="19"/>
  <c r="I161" i="19"/>
  <c r="H161" i="19"/>
  <c r="N160" i="19"/>
  <c r="M160" i="19"/>
  <c r="I160" i="19"/>
  <c r="H160" i="19"/>
  <c r="L158" i="19"/>
  <c r="K158" i="19"/>
  <c r="I158" i="19" s="1"/>
  <c r="J158" i="19"/>
  <c r="G158" i="19"/>
  <c r="F158" i="19"/>
  <c r="N156" i="19"/>
  <c r="I156" i="19"/>
  <c r="M156" i="19" s="1"/>
  <c r="H156" i="19"/>
  <c r="I155" i="19"/>
  <c r="M155" i="19" s="1"/>
  <c r="H155" i="19"/>
  <c r="N145" i="19"/>
  <c r="I145" i="19"/>
  <c r="M145" i="19" s="1"/>
  <c r="H145" i="19"/>
  <c r="I144" i="19"/>
  <c r="M144" i="19" s="1"/>
  <c r="H144" i="19"/>
  <c r="N143" i="19"/>
  <c r="I143" i="19"/>
  <c r="M143" i="19" s="1"/>
  <c r="H143" i="19"/>
  <c r="I142" i="19"/>
  <c r="M142" i="19" s="1"/>
  <c r="H142" i="19"/>
  <c r="N141" i="19"/>
  <c r="I141" i="19"/>
  <c r="M141" i="19" s="1"/>
  <c r="H141" i="19"/>
  <c r="I140" i="19"/>
  <c r="M140" i="19" s="1"/>
  <c r="H140" i="19"/>
  <c r="N139" i="19"/>
  <c r="I139" i="19"/>
  <c r="M139" i="19" s="1"/>
  <c r="H139" i="19"/>
  <c r="I138" i="19"/>
  <c r="M138" i="19" s="1"/>
  <c r="H138" i="19"/>
  <c r="N136" i="19"/>
  <c r="L136" i="19"/>
  <c r="K136" i="19"/>
  <c r="I136" i="19" s="1"/>
  <c r="M136" i="19" s="1"/>
  <c r="J136" i="19"/>
  <c r="H136" i="19"/>
  <c r="G136" i="19"/>
  <c r="F136" i="19"/>
  <c r="M134" i="19"/>
  <c r="I134" i="19"/>
  <c r="N134" i="19" s="1"/>
  <c r="H134" i="19"/>
  <c r="M133" i="19"/>
  <c r="I133" i="19"/>
  <c r="N133" i="19" s="1"/>
  <c r="H133" i="19"/>
  <c r="M132" i="19"/>
  <c r="I132" i="19"/>
  <c r="N132" i="19" s="1"/>
  <c r="H132" i="19"/>
  <c r="M131" i="19"/>
  <c r="I131" i="19"/>
  <c r="N131" i="19" s="1"/>
  <c r="H131" i="19"/>
  <c r="L129" i="19"/>
  <c r="K129" i="19"/>
  <c r="I129" i="19" s="1"/>
  <c r="J129" i="19"/>
  <c r="G129" i="19"/>
  <c r="H129" i="19" s="1"/>
  <c r="F129" i="19"/>
  <c r="N127" i="19"/>
  <c r="I127" i="19"/>
  <c r="M127" i="19" s="1"/>
  <c r="H127" i="19"/>
  <c r="I126" i="19"/>
  <c r="M126" i="19" s="1"/>
  <c r="H126" i="19"/>
  <c r="N125" i="19"/>
  <c r="I125" i="19"/>
  <c r="M125" i="19" s="1"/>
  <c r="H125" i="19"/>
  <c r="I124" i="19"/>
  <c r="M124" i="19" s="1"/>
  <c r="H124" i="19"/>
  <c r="N122" i="19"/>
  <c r="I122" i="19"/>
  <c r="M122" i="19" s="1"/>
  <c r="H122" i="19"/>
  <c r="I121" i="19"/>
  <c r="M121" i="19" s="1"/>
  <c r="H121" i="19"/>
  <c r="N120" i="19"/>
  <c r="I120" i="19"/>
  <c r="M120" i="19" s="1"/>
  <c r="H120" i="19"/>
  <c r="I119" i="19"/>
  <c r="M119" i="19" s="1"/>
  <c r="H119" i="19"/>
  <c r="N118" i="19"/>
  <c r="I118" i="19"/>
  <c r="M118" i="19" s="1"/>
  <c r="H118" i="19"/>
  <c r="I117" i="19"/>
  <c r="M117" i="19" s="1"/>
  <c r="H117" i="19"/>
  <c r="N116" i="19"/>
  <c r="I116" i="19"/>
  <c r="M116" i="19" s="1"/>
  <c r="H116" i="19"/>
  <c r="I115" i="19"/>
  <c r="M115" i="19" s="1"/>
  <c r="H115" i="19"/>
  <c r="N114" i="19"/>
  <c r="I114" i="19"/>
  <c r="M114" i="19" s="1"/>
  <c r="H114" i="19"/>
  <c r="I113" i="19"/>
  <c r="M113" i="19" s="1"/>
  <c r="H113" i="19"/>
  <c r="N111" i="19"/>
  <c r="L111" i="19"/>
  <c r="I111" i="19" s="1"/>
  <c r="M111" i="19" s="1"/>
  <c r="K111" i="19"/>
  <c r="J111" i="19"/>
  <c r="H111" i="19"/>
  <c r="G111" i="19"/>
  <c r="F111" i="19"/>
  <c r="N109" i="19"/>
  <c r="M109" i="19"/>
  <c r="I109" i="19"/>
  <c r="H109" i="19"/>
  <c r="N108" i="19"/>
  <c r="M108" i="19"/>
  <c r="I108" i="19"/>
  <c r="H108" i="19"/>
  <c r="N107" i="19"/>
  <c r="M107" i="19"/>
  <c r="I107" i="19"/>
  <c r="H107" i="19"/>
  <c r="N106" i="19"/>
  <c r="M106" i="19"/>
  <c r="I106" i="19"/>
  <c r="H106" i="19"/>
  <c r="N105" i="19"/>
  <c r="M105" i="19"/>
  <c r="I105" i="19"/>
  <c r="H105" i="19"/>
  <c r="N104" i="19"/>
  <c r="M104" i="19"/>
  <c r="I104" i="19"/>
  <c r="H104" i="19"/>
  <c r="N103" i="19"/>
  <c r="M103" i="19"/>
  <c r="I103" i="19"/>
  <c r="H103" i="19"/>
  <c r="L101" i="19"/>
  <c r="K101" i="19"/>
  <c r="J101" i="19"/>
  <c r="I101" i="19"/>
  <c r="N101" i="19" s="1"/>
  <c r="G101" i="19"/>
  <c r="F101" i="19"/>
  <c r="H101" i="19" s="1"/>
  <c r="I99" i="19"/>
  <c r="M99" i="19" s="1"/>
  <c r="H99" i="19"/>
  <c r="N98" i="19"/>
  <c r="I98" i="19"/>
  <c r="M98" i="19" s="1"/>
  <c r="H98" i="19"/>
  <c r="I97" i="19"/>
  <c r="M97" i="19" s="1"/>
  <c r="H97" i="19"/>
  <c r="N96" i="19"/>
  <c r="I96" i="19"/>
  <c r="M96" i="19" s="1"/>
  <c r="H96" i="19"/>
  <c r="I95" i="19"/>
  <c r="M95" i="19" s="1"/>
  <c r="H95" i="19"/>
  <c r="N94" i="19"/>
  <c r="I94" i="19"/>
  <c r="M94" i="19" s="1"/>
  <c r="H94" i="19"/>
  <c r="I93" i="19"/>
  <c r="M93" i="19" s="1"/>
  <c r="H93" i="19"/>
  <c r="N91" i="19"/>
  <c r="I91" i="19"/>
  <c r="M91" i="19" s="1"/>
  <c r="H91" i="19"/>
  <c r="I90" i="19"/>
  <c r="M90" i="19" s="1"/>
  <c r="H90" i="19"/>
  <c r="N89" i="19"/>
  <c r="I89" i="19"/>
  <c r="M89" i="19" s="1"/>
  <c r="H89" i="19"/>
  <c r="I88" i="19"/>
  <c r="M88" i="19" s="1"/>
  <c r="H88" i="19"/>
  <c r="N87" i="19"/>
  <c r="I87" i="19"/>
  <c r="M87" i="19" s="1"/>
  <c r="H87" i="19"/>
  <c r="N86" i="19"/>
  <c r="I86" i="19"/>
  <c r="M86" i="19" s="1"/>
  <c r="H86" i="19"/>
  <c r="N85" i="19"/>
  <c r="I85" i="19"/>
  <c r="M85" i="19" s="1"/>
  <c r="H85" i="19"/>
  <c r="N84" i="19"/>
  <c r="I84" i="19"/>
  <c r="M84" i="19" s="1"/>
  <c r="H84" i="19"/>
  <c r="N83" i="19"/>
  <c r="I83" i="19"/>
  <c r="M83" i="19" s="1"/>
  <c r="H83" i="19"/>
  <c r="N82" i="19"/>
  <c r="I82" i="19"/>
  <c r="M82" i="19" s="1"/>
  <c r="H82" i="19"/>
  <c r="N68" i="19"/>
  <c r="I68" i="19"/>
  <c r="M68" i="19" s="1"/>
  <c r="H68" i="19"/>
  <c r="N66" i="19"/>
  <c r="I66" i="19"/>
  <c r="M66" i="19" s="1"/>
  <c r="H66" i="19"/>
  <c r="N65" i="19"/>
  <c r="I65" i="19"/>
  <c r="M65" i="19" s="1"/>
  <c r="H65" i="19"/>
  <c r="N64" i="19"/>
  <c r="I64" i="19"/>
  <c r="M64" i="19" s="1"/>
  <c r="H64" i="19"/>
  <c r="N63" i="19"/>
  <c r="I63" i="19"/>
  <c r="M63" i="19" s="1"/>
  <c r="H63" i="19"/>
  <c r="N62" i="19"/>
  <c r="I62" i="19"/>
  <c r="M62" i="19" s="1"/>
  <c r="H62" i="19"/>
  <c r="N61" i="19"/>
  <c r="I61" i="19"/>
  <c r="M61" i="19" s="1"/>
  <c r="H61" i="19"/>
  <c r="N60" i="19"/>
  <c r="I60" i="19"/>
  <c r="M60" i="19" s="1"/>
  <c r="H60" i="19"/>
  <c r="N59" i="19"/>
  <c r="I59" i="19"/>
  <c r="M59" i="19" s="1"/>
  <c r="H59" i="19"/>
  <c r="N58" i="19"/>
  <c r="I58" i="19"/>
  <c r="M58" i="19" s="1"/>
  <c r="H58" i="19"/>
  <c r="N57" i="19"/>
  <c r="I57" i="19"/>
  <c r="M57" i="19" s="1"/>
  <c r="H57" i="19"/>
  <c r="N55" i="19"/>
  <c r="I55" i="19"/>
  <c r="M55" i="19" s="1"/>
  <c r="H55" i="19"/>
  <c r="N54" i="19"/>
  <c r="I54" i="19"/>
  <c r="M54" i="19" s="1"/>
  <c r="H54" i="19"/>
  <c r="N53" i="19"/>
  <c r="I53" i="19"/>
  <c r="M53" i="19" s="1"/>
  <c r="H53" i="19"/>
  <c r="N52" i="19"/>
  <c r="I52" i="19"/>
  <c r="M52" i="19" s="1"/>
  <c r="H52" i="19"/>
  <c r="N51" i="19"/>
  <c r="I51" i="19"/>
  <c r="M51" i="19" s="1"/>
  <c r="H51" i="19"/>
  <c r="N50" i="19"/>
  <c r="I50" i="19"/>
  <c r="M50" i="19" s="1"/>
  <c r="H50" i="19"/>
  <c r="N49" i="19"/>
  <c r="I49" i="19"/>
  <c r="M49" i="19" s="1"/>
  <c r="H49" i="19"/>
  <c r="N48" i="19"/>
  <c r="I48" i="19"/>
  <c r="M48" i="19" s="1"/>
  <c r="H48" i="19"/>
  <c r="N47" i="19"/>
  <c r="I47" i="19"/>
  <c r="M47" i="19" s="1"/>
  <c r="H47" i="19"/>
  <c r="N46" i="19"/>
  <c r="I46" i="19"/>
  <c r="M46" i="19" s="1"/>
  <c r="H46" i="19"/>
  <c r="N44" i="19"/>
  <c r="I44" i="19"/>
  <c r="M44" i="19" s="1"/>
  <c r="H44" i="19"/>
  <c r="N43" i="19"/>
  <c r="I43" i="19"/>
  <c r="M43" i="19" s="1"/>
  <c r="H43" i="19"/>
  <c r="N42" i="19"/>
  <c r="I42" i="19"/>
  <c r="M42" i="19" s="1"/>
  <c r="H42" i="19"/>
  <c r="N41" i="19"/>
  <c r="I41" i="19"/>
  <c r="M41" i="19" s="1"/>
  <c r="H41" i="19"/>
  <c r="N40" i="19"/>
  <c r="I40" i="19"/>
  <c r="M40" i="19" s="1"/>
  <c r="H40" i="19"/>
  <c r="N39" i="19"/>
  <c r="I39" i="19"/>
  <c r="M39" i="19" s="1"/>
  <c r="H39" i="19"/>
  <c r="N38" i="19"/>
  <c r="I38" i="19"/>
  <c r="M38" i="19" s="1"/>
  <c r="H38" i="19"/>
  <c r="N37" i="19"/>
  <c r="I37" i="19"/>
  <c r="M37" i="19" s="1"/>
  <c r="H37" i="19"/>
  <c r="N36" i="19"/>
  <c r="I36" i="19"/>
  <c r="M36" i="19" s="1"/>
  <c r="H36" i="19"/>
  <c r="N35" i="19"/>
  <c r="I35" i="19"/>
  <c r="M35" i="19" s="1"/>
  <c r="H35" i="19"/>
  <c r="N33" i="19"/>
  <c r="I33" i="19"/>
  <c r="M33" i="19" s="1"/>
  <c r="H33" i="19"/>
  <c r="N32" i="19"/>
  <c r="I32" i="19"/>
  <c r="M32" i="19" s="1"/>
  <c r="H32" i="19"/>
  <c r="N31" i="19"/>
  <c r="I31" i="19"/>
  <c r="M31" i="19" s="1"/>
  <c r="H31" i="19"/>
  <c r="N30" i="19"/>
  <c r="I30" i="19"/>
  <c r="M30" i="19" s="1"/>
  <c r="H30" i="19"/>
  <c r="N29" i="19"/>
  <c r="I29" i="19"/>
  <c r="M29" i="19" s="1"/>
  <c r="H29" i="19"/>
  <c r="N28" i="19"/>
  <c r="I28" i="19"/>
  <c r="M28" i="19" s="1"/>
  <c r="H28" i="19"/>
  <c r="N27" i="19"/>
  <c r="I27" i="19"/>
  <c r="M27" i="19" s="1"/>
  <c r="H27" i="19"/>
  <c r="N26" i="19"/>
  <c r="I26" i="19"/>
  <c r="M26" i="19" s="1"/>
  <c r="H26" i="19"/>
  <c r="N25" i="19"/>
  <c r="I25" i="19"/>
  <c r="M25" i="19" s="1"/>
  <c r="H25" i="19"/>
  <c r="N24" i="19"/>
  <c r="I24" i="19"/>
  <c r="M24" i="19" s="1"/>
  <c r="H24" i="19"/>
  <c r="N22" i="19"/>
  <c r="I22" i="19"/>
  <c r="M22" i="19" s="1"/>
  <c r="H22" i="19"/>
  <c r="N21" i="19"/>
  <c r="I21" i="19"/>
  <c r="M21" i="19" s="1"/>
  <c r="H21" i="19"/>
  <c r="N20" i="19"/>
  <c r="I20" i="19"/>
  <c r="M20" i="19" s="1"/>
  <c r="H20" i="19"/>
  <c r="N19" i="19"/>
  <c r="I19" i="19"/>
  <c r="M19" i="19" s="1"/>
  <c r="H19" i="19"/>
  <c r="N18" i="19"/>
  <c r="I18" i="19"/>
  <c r="M18" i="19" s="1"/>
  <c r="H18" i="19"/>
  <c r="N17" i="19"/>
  <c r="I17" i="19"/>
  <c r="M17" i="19" s="1"/>
  <c r="H17" i="19"/>
  <c r="N16" i="19"/>
  <c r="I16" i="19"/>
  <c r="M16" i="19" s="1"/>
  <c r="H16" i="19"/>
  <c r="N15" i="19"/>
  <c r="I15" i="19"/>
  <c r="M15" i="19" s="1"/>
  <c r="H15" i="19"/>
  <c r="N14" i="19"/>
  <c r="I14" i="19"/>
  <c r="M14" i="19" s="1"/>
  <c r="H14" i="19"/>
  <c r="N13" i="19"/>
  <c r="I13" i="19"/>
  <c r="M13" i="19" s="1"/>
  <c r="H13" i="19"/>
  <c r="L11" i="19"/>
  <c r="L9" i="19" s="1"/>
  <c r="K11" i="19"/>
  <c r="I11" i="19" s="1"/>
  <c r="J11" i="19"/>
  <c r="G11" i="19"/>
  <c r="F11" i="19"/>
  <c r="H11" i="19" s="1"/>
  <c r="K9" i="19"/>
  <c r="I9" i="19" s="1"/>
  <c r="F9" i="19"/>
  <c r="H9" i="19" l="1"/>
  <c r="N129" i="19"/>
  <c r="M129" i="19"/>
  <c r="N9" i="19"/>
  <c r="M9" i="19"/>
  <c r="N207" i="19"/>
  <c r="M207" i="19"/>
  <c r="M11" i="19"/>
  <c r="N11" i="19"/>
  <c r="N158" i="19"/>
  <c r="M158" i="19"/>
  <c r="N283" i="19"/>
  <c r="M283" i="19"/>
  <c r="M200" i="19"/>
  <c r="N268" i="19"/>
  <c r="N88" i="19"/>
  <c r="N93" i="19"/>
  <c r="N97" i="19"/>
  <c r="N113" i="19"/>
  <c r="N117" i="19"/>
  <c r="N121" i="19"/>
  <c r="N126" i="19"/>
  <c r="N138" i="19"/>
  <c r="N142" i="19"/>
  <c r="N155" i="19"/>
  <c r="H158" i="19"/>
  <c r="N180" i="19"/>
  <c r="N200" i="19"/>
  <c r="N205" i="19"/>
  <c r="N217" i="19"/>
  <c r="N230" i="19"/>
  <c r="N234" i="19"/>
  <c r="N239" i="19"/>
  <c r="M244" i="19"/>
  <c r="N272" i="19"/>
  <c r="N276" i="19"/>
  <c r="N281" i="19"/>
  <c r="M101" i="19"/>
  <c r="M184" i="19"/>
  <c r="G9" i="19"/>
  <c r="N90" i="19"/>
  <c r="N95" i="19"/>
  <c r="N99" i="19"/>
  <c r="N115" i="19"/>
  <c r="N119" i="19"/>
  <c r="N124" i="19"/>
  <c r="N140" i="19"/>
  <c r="N144" i="19"/>
  <c r="N177" i="19"/>
  <c r="N182" i="19"/>
  <c r="N203" i="19"/>
  <c r="N228" i="19"/>
  <c r="N232" i="19"/>
  <c r="N236" i="19"/>
  <c r="N241" i="19"/>
  <c r="N270" i="19"/>
  <c r="N274" i="19"/>
  <c r="N278" i="19"/>
</calcChain>
</file>

<file path=xl/sharedStrings.xml><?xml version="1.0" encoding="utf-8"?>
<sst xmlns="http://schemas.openxmlformats.org/spreadsheetml/2006/main" count="380" uniqueCount="168">
  <si>
    <t>南大沢</t>
    <phoneticPr fontId="4"/>
  </si>
  <si>
    <t xml:space="preserve">  資料：市民部市民課</t>
    <phoneticPr fontId="4"/>
  </si>
  <si>
    <t xml:space="preserve">   16   町丁目別世帯数、人口</t>
    <phoneticPr fontId="4"/>
  </si>
  <si>
    <t xml:space="preserve">平成31年1月1日現在  </t>
    <phoneticPr fontId="4"/>
  </si>
  <si>
    <t>町名</t>
    <rPh sb="0" eb="2">
      <t>チョウメイ</t>
    </rPh>
    <phoneticPr fontId="4"/>
  </si>
  <si>
    <t>前　　　年
世　帯　数</t>
    <rPh sb="0" eb="5">
      <t>ゼンネン</t>
    </rPh>
    <phoneticPr fontId="4"/>
  </si>
  <si>
    <t>世　帯　数
対前年増減</t>
    <rPh sb="7" eb="8">
      <t>タイ</t>
    </rPh>
    <rPh sb="8" eb="10">
      <t>ゼンネン</t>
    </rPh>
    <rPh sb="10" eb="12">
      <t>ゾウゲン</t>
    </rPh>
    <phoneticPr fontId="4"/>
  </si>
  <si>
    <t xml:space="preserve">人　　　　                      口 </t>
    <phoneticPr fontId="4"/>
  </si>
  <si>
    <t>人口密度</t>
    <phoneticPr fontId="4"/>
  </si>
  <si>
    <t xml:space="preserve">
面　　積
　（k㎡）</t>
    <phoneticPr fontId="4"/>
  </si>
  <si>
    <t>総　　数</t>
    <phoneticPr fontId="4"/>
  </si>
  <si>
    <t>前　　年
総　　数</t>
    <rPh sb="0" eb="4">
      <t>ゼンネン</t>
    </rPh>
    <rPh sb="5" eb="9">
      <t>ソウスウ</t>
    </rPh>
    <phoneticPr fontId="4"/>
  </si>
  <si>
    <t>男</t>
    <phoneticPr fontId="4"/>
  </si>
  <si>
    <t>女</t>
    <phoneticPr fontId="4"/>
  </si>
  <si>
    <t>対前年増減</t>
    <phoneticPr fontId="4"/>
  </si>
  <si>
    <t>総　　　　　　数</t>
    <phoneticPr fontId="4"/>
  </si>
  <si>
    <t>本庁</t>
    <phoneticPr fontId="4"/>
  </si>
  <si>
    <t>千人町</t>
    <phoneticPr fontId="4"/>
  </si>
  <si>
    <t>1丁目</t>
    <phoneticPr fontId="4"/>
  </si>
  <si>
    <t>2丁目</t>
  </si>
  <si>
    <t>3丁目</t>
  </si>
  <si>
    <t>4丁目</t>
  </si>
  <si>
    <t>元本郷町</t>
    <phoneticPr fontId="4"/>
  </si>
  <si>
    <t>元横山町</t>
    <phoneticPr fontId="4"/>
  </si>
  <si>
    <t>3丁目</t>
    <phoneticPr fontId="4"/>
  </si>
  <si>
    <t>明神町</t>
    <phoneticPr fontId="4"/>
  </si>
  <si>
    <t>子安町</t>
    <phoneticPr fontId="4"/>
  </si>
  <si>
    <t>4丁目</t>
    <phoneticPr fontId="4"/>
  </si>
  <si>
    <t>中野山王</t>
    <phoneticPr fontId="4"/>
  </si>
  <si>
    <t xml:space="preserve">      （注）面積について、総面積は平成26年12月24日付国土交通省国土地理院よりの通知に基づき、186.38㎢に変更。</t>
    <rPh sb="9" eb="11">
      <t>メンセキ</t>
    </rPh>
    <phoneticPr fontId="4"/>
  </si>
  <si>
    <t>　　　　　　ただし、各町毎の測量を行っていないため、平成2年1月4日面積改定時の測定値（総面積186.31㎢）に各町</t>
    <rPh sb="10" eb="12">
      <t>カクマチ</t>
    </rPh>
    <rPh sb="12" eb="13">
      <t>ゴト</t>
    </rPh>
    <rPh sb="14" eb="16">
      <t>ソクリョウ</t>
    </rPh>
    <rPh sb="17" eb="18">
      <t>オコナ</t>
    </rPh>
    <rPh sb="26" eb="28">
      <t>ヘイセイ</t>
    </rPh>
    <rPh sb="56" eb="57">
      <t>カク</t>
    </rPh>
    <rPh sb="57" eb="58">
      <t>マチ</t>
    </rPh>
    <phoneticPr fontId="16"/>
  </si>
  <si>
    <t>　　　　　　の区域変更に伴う増減を反映させた値である（平成31年1月1日現在）。</t>
    <phoneticPr fontId="16"/>
  </si>
  <si>
    <t xml:space="preserve">   16   町丁目別世帯数、人口(続)</t>
    <rPh sb="19" eb="20">
      <t>ゾク</t>
    </rPh>
    <phoneticPr fontId="4"/>
  </si>
  <si>
    <t>中野上町</t>
    <phoneticPr fontId="4"/>
  </si>
  <si>
    <t>5丁目</t>
  </si>
  <si>
    <t>大和田町</t>
    <phoneticPr fontId="4"/>
  </si>
  <si>
    <t>6丁目</t>
    <phoneticPr fontId="4"/>
  </si>
  <si>
    <t>7丁目</t>
  </si>
  <si>
    <t>浅川事務所</t>
    <phoneticPr fontId="4"/>
  </si>
  <si>
    <t>由木事務所</t>
    <phoneticPr fontId="4"/>
  </si>
  <si>
    <t>下柚木</t>
    <phoneticPr fontId="4"/>
  </si>
  <si>
    <t>2丁目</t>
    <phoneticPr fontId="4"/>
  </si>
  <si>
    <t>上柚木</t>
    <phoneticPr fontId="4"/>
  </si>
  <si>
    <t>南陽台</t>
    <phoneticPr fontId="4"/>
  </si>
  <si>
    <t>堀之内</t>
    <phoneticPr fontId="4"/>
  </si>
  <si>
    <t>由木東事務所</t>
    <phoneticPr fontId="4"/>
  </si>
  <si>
    <t>東中野</t>
    <phoneticPr fontId="4"/>
  </si>
  <si>
    <t>松が谷</t>
    <phoneticPr fontId="4"/>
  </si>
  <si>
    <t>南大沢事務所</t>
    <phoneticPr fontId="4"/>
  </si>
  <si>
    <t>横山事務所</t>
    <phoneticPr fontId="4"/>
  </si>
  <si>
    <t>並木町</t>
    <phoneticPr fontId="4"/>
  </si>
  <si>
    <t>散田町</t>
    <phoneticPr fontId="4"/>
  </si>
  <si>
    <t>めじろ台</t>
    <phoneticPr fontId="4"/>
  </si>
  <si>
    <t>城山手</t>
    <phoneticPr fontId="4"/>
  </si>
  <si>
    <t>館事務所</t>
    <phoneticPr fontId="4"/>
  </si>
  <si>
    <t>元八王子事務所</t>
    <phoneticPr fontId="4"/>
  </si>
  <si>
    <t>上壱分方町</t>
    <phoneticPr fontId="4"/>
  </si>
  <si>
    <t>元八王子町</t>
    <phoneticPr fontId="4"/>
  </si>
  <si>
    <t/>
  </si>
  <si>
    <t>恩方事務所</t>
    <phoneticPr fontId="4"/>
  </si>
  <si>
    <t>川口事務所</t>
    <phoneticPr fontId="4"/>
  </si>
  <si>
    <t>加住事務所</t>
    <phoneticPr fontId="4"/>
  </si>
  <si>
    <t>滝山町</t>
    <phoneticPr fontId="4"/>
  </si>
  <si>
    <t>みつい台</t>
    <phoneticPr fontId="4"/>
  </si>
  <si>
    <t>丹木町</t>
    <phoneticPr fontId="4"/>
  </si>
  <si>
    <t>加住町</t>
    <phoneticPr fontId="4"/>
  </si>
  <si>
    <t>由井事務所</t>
    <phoneticPr fontId="4"/>
  </si>
  <si>
    <t>西片倉</t>
    <phoneticPr fontId="4"/>
  </si>
  <si>
    <t>みなみ野</t>
    <phoneticPr fontId="4"/>
  </si>
  <si>
    <t>5丁目</t>
    <phoneticPr fontId="4"/>
  </si>
  <si>
    <t>6丁目</t>
  </si>
  <si>
    <t>兵衛</t>
    <phoneticPr fontId="4"/>
  </si>
  <si>
    <t>七国</t>
    <phoneticPr fontId="4"/>
  </si>
  <si>
    <t>北野事務所</t>
    <phoneticPr fontId="4"/>
  </si>
  <si>
    <t>北野台</t>
    <phoneticPr fontId="4"/>
  </si>
  <si>
    <t>絹ヶ丘</t>
    <phoneticPr fontId="4"/>
  </si>
  <si>
    <t>石川事務所</t>
    <phoneticPr fontId="4"/>
  </si>
  <si>
    <t>久保山町</t>
    <phoneticPr fontId="4"/>
  </si>
  <si>
    <t>世帯数</t>
    <phoneticPr fontId="4"/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</si>
  <si>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</si>
  <si>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</si>
  <si>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</si>
  <si>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</si>
  <si>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</si>
  <si>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</si>
  <si>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</si>
  <si>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</si>
  <si>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</si>
  <si>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</si>
  <si>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</si>
  <si>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</si>
  <si>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</si>
  <si>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</si>
  <si>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</si>
  <si>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</si>
  <si>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</si>
  <si>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</si>
  <si>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</si>
  <si>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</si>
  <si>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</si>
  <si>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</si>
  <si>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</si>
  <si>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</t>
  </si>
  <si>
    <t>中野町</t>
  </si>
  <si>
    <t>暁町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</si>
  <si>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</si>
  <si>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</si>
  <si>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</si>
  <si>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</si>
  <si>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</si>
  <si>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</si>
  <si>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</si>
  <si>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</si>
  <si>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</si>
  <si>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</si>
  <si>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</si>
  <si>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</si>
  <si>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</si>
  <si>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</si>
  <si>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大塚</t>
  </si>
  <si>
    <t>鹿島</t>
  </si>
  <si>
    <t>鑓水</t>
  </si>
  <si>
    <t>松木</t>
  </si>
  <si>
    <t>別所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</si>
  <si>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</si>
  <si>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</si>
  <si>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</si>
  <si>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</si>
  <si>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</si>
  <si>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</si>
  <si>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</si>
  <si>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</si>
  <si>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</si>
  <si>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</si>
  <si>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</si>
  <si>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</si>
  <si>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</si>
  <si>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</si>
  <si>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</si>
  <si>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</si>
  <si>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</si>
  <si>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</si>
  <si>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</si>
  <si>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</si>
  <si>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</si>
  <si>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</si>
  <si>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</si>
  <si>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</si>
  <si>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</si>
  <si>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</si>
  <si>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</si>
  <si>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</si>
  <si>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</si>
  <si>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</si>
  <si>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</si>
  <si>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</si>
  <si>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</si>
  <si>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宇津貫町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</si>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</sst>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\ ###\ ##0;&quot;△&quot;###\ ##0;\-"/>
    <numFmt numFmtId="177" formatCode="#\ ##0;&quot;△&quot;#\ ##0;\-"/>
    <numFmt numFmtId="178" formatCode="#\ ###\ ##0"/>
    <numFmt numFmtId="179" formatCode="#\ ##0.000"/>
    <numFmt numFmtId="180" formatCode="#,###,##0;&quot;△&quot;###,##0;\-"/>
  </numFmts>
  <fonts count="18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  <font>
      <b/>
      <sz val="10.5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</cellStyleXfs>
  <cellXfs count="140">
    <xf numFmtId="0" fontId="0" fillId="0" borderId="0" xfId="0">
      <alignment vertical="center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/>
    <xf numFmtId="0" fontId="5" fillId="0" borderId="0" xfId="1" applyNumberFormat="1" applyFont="1" applyBorder="1"/>
    <xf numFmtId="0" fontId="5" fillId="0" borderId="0" xfId="1" applyNumberFormat="1" applyFont="1"/>
    <xf numFmtId="0" fontId="5" fillId="0" borderId="0" xfId="1" applyNumberFormat="1" applyFont="1" applyFill="1"/>
    <xf numFmtId="0" fontId="6" fillId="0" borderId="0" xfId="1" applyNumberFormat="1" applyFont="1" applyFill="1" applyBorder="1" applyAlignment="1" applyProtection="1">
      <alignment horizontal="right"/>
    </xf>
    <xf numFmtId="0" fontId="6" fillId="0" borderId="2" xfId="1" quotePrefix="1" applyNumberFormat="1" applyFont="1" applyFill="1" applyBorder="1" applyAlignment="1" applyProtection="1">
      <alignment horizontal="right"/>
    </xf>
    <xf numFmtId="177" fontId="6" fillId="0" borderId="2" xfId="1" quotePrefix="1" applyNumberFormat="1" applyFont="1" applyFill="1" applyBorder="1" applyAlignment="1" applyProtection="1">
      <alignment horizontal="right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/>
    <xf numFmtId="0" fontId="6" fillId="0" borderId="1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/>
    <xf numFmtId="178" fontId="6" fillId="0" borderId="13" xfId="1" applyNumberFormat="1" applyFont="1" applyFill="1" applyBorder="1" applyAlignment="1" applyProtection="1"/>
    <xf numFmtId="178" fontId="6" fillId="0" borderId="1" xfId="1" applyNumberFormat="1" applyFont="1" applyFill="1" applyBorder="1" applyAlignment="1" applyProtection="1"/>
    <xf numFmtId="177" fontId="6" fillId="0" borderId="1" xfId="1" applyNumberFormat="1" applyFont="1" applyFill="1" applyBorder="1" applyAlignment="1" applyProtection="1"/>
    <xf numFmtId="179" fontId="6" fillId="0" borderId="1" xfId="1" applyNumberFormat="1" applyFont="1" applyFill="1" applyBorder="1" applyAlignment="1" applyProtection="1"/>
    <xf numFmtId="49" fontId="5" fillId="0" borderId="0" xfId="1" applyNumberFormat="1" applyFont="1" applyBorder="1"/>
    <xf numFmtId="0" fontId="11" fillId="0" borderId="0" xfId="1" applyNumberFormat="1" applyFont="1" applyFill="1"/>
    <xf numFmtId="0" fontId="12" fillId="0" borderId="8" xfId="1" applyNumberFormat="1" applyFont="1" applyFill="1" applyBorder="1" applyAlignment="1" applyProtection="1">
      <alignment horizontal="distributed"/>
    </xf>
    <xf numFmtId="37" fontId="12" fillId="0" borderId="0" xfId="1" quotePrefix="1" applyNumberFormat="1" applyFont="1" applyFill="1" applyBorder="1" applyAlignment="1" applyProtection="1">
      <alignment horizontal="right"/>
    </xf>
    <xf numFmtId="180" fontId="12" fillId="0" borderId="0" xfId="1" quotePrefix="1" applyNumberFormat="1" applyFont="1" applyFill="1" applyBorder="1" applyAlignment="1" applyProtection="1">
      <alignment horizontal="right"/>
    </xf>
    <xf numFmtId="179" fontId="12" fillId="0" borderId="0" xfId="1" quotePrefix="1" applyNumberFormat="1" applyFont="1" applyFill="1" applyBorder="1" applyAlignment="1" applyProtection="1">
      <alignment horizontal="right"/>
    </xf>
    <xf numFmtId="0" fontId="11" fillId="0" borderId="0" xfId="1" applyNumberFormat="1" applyFont="1"/>
    <xf numFmtId="49" fontId="11" fillId="0" borderId="0" xfId="1" applyNumberFormat="1" applyFont="1" applyBorder="1"/>
    <xf numFmtId="49" fontId="11" fillId="0" borderId="0" xfId="1" applyNumberFormat="1" applyFont="1"/>
    <xf numFmtId="0" fontId="5" fillId="0" borderId="0" xfId="1" applyNumberFormat="1" applyFont="1" applyFill="1" applyBorder="1"/>
    <xf numFmtId="0" fontId="13" fillId="0" borderId="0" xfId="1" applyNumberFormat="1" applyFont="1" applyFill="1" applyBorder="1" applyAlignment="1" applyProtection="1"/>
    <xf numFmtId="0" fontId="13" fillId="0" borderId="8" xfId="1" applyNumberFormat="1" applyFont="1" applyFill="1" applyBorder="1" applyAlignment="1" applyProtection="1"/>
    <xf numFmtId="179" fontId="13" fillId="0" borderId="0" xfId="1" applyNumberFormat="1" applyFont="1" applyFill="1" applyBorder="1" applyAlignment="1" applyProtection="1">
      <alignment horizontal="right"/>
    </xf>
    <xf numFmtId="176" fontId="6" fillId="0" borderId="19" xfId="1" applyNumberFormat="1" applyFont="1" applyFill="1" applyBorder="1" applyAlignment="1" applyProtection="1">
      <protection locked="0"/>
    </xf>
    <xf numFmtId="176" fontId="6" fillId="0" borderId="0" xfId="1" applyNumberFormat="1" applyFont="1" applyFill="1" applyBorder="1" applyAlignment="1" applyProtection="1">
      <protection locked="0"/>
    </xf>
    <xf numFmtId="177" fontId="14" fillId="0" borderId="0" xfId="1" quotePrefix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/>
    <xf numFmtId="177" fontId="15" fillId="0" borderId="0" xfId="1" applyNumberFormat="1" applyFont="1" applyFill="1" applyBorder="1" applyAlignment="1" applyProtection="1">
      <alignment horizontal="right"/>
    </xf>
    <xf numFmtId="176" fontId="11" fillId="0" borderId="0" xfId="1" applyNumberFormat="1" applyFont="1" applyFill="1" applyBorder="1"/>
    <xf numFmtId="179" fontId="6" fillId="0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horizontal="distributed"/>
    </xf>
    <xf numFmtId="37" fontId="6" fillId="0" borderId="19" xfId="1" applyNumberFormat="1" applyFont="1" applyFill="1" applyBorder="1" applyAlignment="1" applyProtection="1">
      <alignment horizontal="right"/>
      <protection locked="0"/>
    </xf>
    <xf numFmtId="37" fontId="6" fillId="0" borderId="0" xfId="1" applyNumberFormat="1" applyFont="1" applyFill="1" applyBorder="1" applyAlignment="1" applyProtection="1">
      <alignment horizontal="right"/>
      <protection locked="0"/>
    </xf>
    <xf numFmtId="180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180" fontId="15" fillId="0" borderId="0" xfId="1" applyNumberFormat="1" applyFont="1" applyFill="1" applyBorder="1" applyAlignment="1" applyProtection="1">
      <alignment horizontal="right"/>
    </xf>
    <xf numFmtId="179" fontId="6" fillId="0" borderId="0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/>
    <xf numFmtId="178" fontId="5" fillId="0" borderId="19" xfId="1" applyNumberFormat="1" applyFont="1" applyFill="1" applyBorder="1"/>
    <xf numFmtId="178" fontId="5" fillId="0" borderId="0" xfId="1" applyNumberFormat="1" applyFont="1" applyFill="1" applyBorder="1"/>
    <xf numFmtId="177" fontId="5" fillId="0" borderId="0" xfId="1" applyNumberFormat="1" applyFont="1" applyFill="1" applyBorder="1"/>
    <xf numFmtId="179" fontId="5" fillId="0" borderId="0" xfId="1" applyNumberFormat="1" applyFont="1" applyFill="1" applyBorder="1"/>
    <xf numFmtId="49" fontId="5" fillId="0" borderId="0" xfId="4" applyNumberFormat="1" applyFont="1" applyFill="1" applyBorder="1" applyAlignment="1" applyProtection="1"/>
    <xf numFmtId="49" fontId="10" fillId="0" borderId="0" xfId="4" applyNumberFormat="1" applyFont="1" applyFill="1" applyBorder="1" applyAlignment="1" applyProtection="1"/>
    <xf numFmtId="49" fontId="10" fillId="0" borderId="0" xfId="4" applyNumberFormat="1" applyFont="1" applyAlignment="1"/>
    <xf numFmtId="0" fontId="10" fillId="0" borderId="0" xfId="4" applyNumberFormat="1" applyFont="1" applyAlignment="1"/>
    <xf numFmtId="49" fontId="6" fillId="0" borderId="0" xfId="4" applyNumberFormat="1" applyFont="1" applyFill="1" applyBorder="1" applyAlignment="1" applyProtection="1"/>
    <xf numFmtId="49" fontId="17" fillId="0" borderId="0" xfId="4" applyNumberFormat="1" applyFont="1" applyFill="1" applyBorder="1" applyAlignment="1" applyProtection="1"/>
    <xf numFmtId="49" fontId="17" fillId="0" borderId="0" xfId="4" applyNumberFormat="1" applyFont="1" applyAlignment="1"/>
    <xf numFmtId="0" fontId="17" fillId="0" borderId="0" xfId="4" applyNumberFormat="1" applyFont="1" applyAlignment="1"/>
    <xf numFmtId="49" fontId="5" fillId="0" borderId="0" xfId="4" applyNumberFormat="1" applyFont="1" applyAlignment="1"/>
    <xf numFmtId="0" fontId="13" fillId="0" borderId="0" xfId="1" quotePrefix="1" applyNumberFormat="1" applyFont="1" applyFill="1" applyBorder="1" applyAlignment="1" applyProtection="1"/>
    <xf numFmtId="178" fontId="5" fillId="0" borderId="0" xfId="1" applyNumberFormat="1" applyFont="1" applyFill="1"/>
    <xf numFmtId="177" fontId="5" fillId="0" borderId="0" xfId="1" applyNumberFormat="1" applyFont="1" applyFill="1"/>
    <xf numFmtId="179" fontId="5" fillId="0" borderId="0" xfId="1" applyNumberFormat="1" applyFont="1" applyFill="1"/>
    <xf numFmtId="0" fontId="6" fillId="0" borderId="11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  <protection locked="0"/>
    </xf>
    <xf numFmtId="0" fontId="5" fillId="0" borderId="0" xfId="1" applyFont="1" applyFill="1"/>
    <xf numFmtId="0" fontId="5" fillId="0" borderId="0" xfId="1" applyFont="1" applyFill="1" applyBorder="1"/>
    <xf numFmtId="0" fontId="6" fillId="0" borderId="0" xfId="1" applyFont="1" applyFill="1" applyBorder="1" applyAlignment="1" applyProtection="1">
      <alignment horizontal="distributed"/>
    </xf>
    <xf numFmtId="0" fontId="6" fillId="0" borderId="0" xfId="1" applyFont="1" applyFill="1" applyBorder="1" applyAlignment="1" applyProtection="1"/>
    <xf numFmtId="0" fontId="11" fillId="0" borderId="0" xfId="1" applyFont="1" applyFill="1"/>
    <xf numFmtId="0" fontId="12" fillId="0" borderId="0" xfId="1" applyFont="1" applyFill="1" applyBorder="1" applyAlignment="1" applyProtection="1">
      <alignment horizontal="distributed"/>
    </xf>
    <xf numFmtId="37" fontId="12" fillId="0" borderId="19" xfId="1" quotePrefix="1" applyNumberFormat="1" applyFont="1" applyFill="1" applyBorder="1" applyAlignment="1" applyProtection="1">
      <alignment horizontal="right"/>
    </xf>
    <xf numFmtId="37" fontId="12" fillId="0" borderId="0" xfId="1" applyNumberFormat="1" applyFont="1" applyFill="1" applyBorder="1" applyAlignment="1" applyProtection="1">
      <alignment horizontal="right"/>
      <protection locked="0"/>
    </xf>
    <xf numFmtId="0" fontId="11" fillId="0" borderId="0" xfId="1" applyNumberFormat="1" applyFont="1" applyBorder="1"/>
    <xf numFmtId="0" fontId="5" fillId="0" borderId="19" xfId="1" applyFont="1" applyFill="1" applyBorder="1"/>
    <xf numFmtId="0" fontId="13" fillId="0" borderId="0" xfId="1" quotePrefix="1" applyFont="1" applyFill="1" applyBorder="1" applyAlignment="1" applyProtection="1"/>
    <xf numFmtId="0" fontId="5" fillId="0" borderId="1" xfId="1" applyFont="1" applyFill="1" applyBorder="1"/>
    <xf numFmtId="0" fontId="6" fillId="0" borderId="1" xfId="1" applyFont="1" applyFill="1" applyBorder="1" applyAlignment="1" applyProtection="1"/>
    <xf numFmtId="0" fontId="6" fillId="0" borderId="11" xfId="1" applyFont="1" applyFill="1" applyBorder="1" applyAlignment="1" applyProtection="1"/>
    <xf numFmtId="0" fontId="6" fillId="0" borderId="1" xfId="1" quotePrefix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distributed"/>
    </xf>
    <xf numFmtId="178" fontId="14" fillId="0" borderId="19" xfId="1" quotePrefix="1" applyNumberFormat="1" applyFont="1" applyFill="1" applyBorder="1" applyAlignment="1" applyProtection="1">
      <alignment horizontal="right"/>
    </xf>
    <xf numFmtId="178" fontId="14" fillId="0" borderId="0" xfId="1" quotePrefix="1" applyNumberFormat="1" applyFont="1" applyFill="1" applyBorder="1" applyAlignment="1" applyProtection="1">
      <alignment horizontal="right"/>
    </xf>
    <xf numFmtId="179" fontId="14" fillId="0" borderId="0" xfId="1" quotePrefix="1" applyNumberFormat="1" applyFont="1" applyFill="1" applyBorder="1" applyAlignment="1" applyProtection="1">
      <alignment horizontal="right"/>
    </xf>
    <xf numFmtId="0" fontId="6" fillId="0" borderId="8" xfId="1" applyNumberFormat="1" applyFont="1" applyFill="1" applyBorder="1" applyAlignment="1" applyProtection="1">
      <alignment horizontal="distributed"/>
    </xf>
    <xf numFmtId="178" fontId="5" fillId="0" borderId="0" xfId="1" applyNumberFormat="1" applyFont="1" applyFill="1" applyProtection="1"/>
    <xf numFmtId="37" fontId="6" fillId="0" borderId="0" xfId="1" applyNumberFormat="1" applyFont="1" applyFill="1" applyBorder="1" applyAlignment="1" applyProtection="1"/>
    <xf numFmtId="0" fontId="5" fillId="0" borderId="2" xfId="1" applyNumberFormat="1" applyFont="1" applyFill="1" applyBorder="1"/>
    <xf numFmtId="0" fontId="6" fillId="0" borderId="2" xfId="1" applyNumberFormat="1" applyFont="1" applyFill="1" applyBorder="1" applyAlignment="1" applyProtection="1">
      <alignment horizontal="distributed"/>
    </xf>
    <xf numFmtId="0" fontId="6" fillId="0" borderId="9" xfId="1" applyNumberFormat="1" applyFont="1" applyFill="1" applyBorder="1" applyAlignment="1" applyProtection="1">
      <alignment horizontal="distributed"/>
    </xf>
    <xf numFmtId="178" fontId="6" fillId="0" borderId="2" xfId="1" quotePrefix="1" applyNumberFormat="1" applyFont="1" applyFill="1" applyBorder="1" applyAlignment="1" applyProtection="1">
      <alignment horizontal="right"/>
    </xf>
    <xf numFmtId="179" fontId="6" fillId="0" borderId="2" xfId="1" quotePrefix="1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horizontal="distributed"/>
    </xf>
    <xf numFmtId="0" fontId="12" fillId="0" borderId="0" xfId="1" applyNumberFormat="1" applyFont="1" applyFill="1" applyBorder="1" applyAlignment="1" applyProtection="1">
      <alignment horizontal="distributed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0" fontId="6" fillId="0" borderId="18" xfId="1" quotePrefix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16" xfId="1" quotePrefix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distributed"/>
    </xf>
    <xf numFmtId="0" fontId="12" fillId="0" borderId="0" xfId="1" applyFont="1" applyFill="1" applyBorder="1" applyAlignment="1" applyProtection="1">
      <alignment horizontal="distributed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9" fillId="0" borderId="0" xfId="1" applyNumberFormat="1" applyFont="1" applyFill="1" applyAlignment="1"/>
    <xf numFmtId="0" fontId="1" fillId="0" borderId="0" xfId="1" applyFill="1" applyAlignment="1"/>
    <xf numFmtId="0" fontId="6" fillId="0" borderId="3" xfId="1" applyNumberFormat="1" applyFont="1" applyFill="1" applyBorder="1" applyAlignment="1" applyProtection="1">
      <alignment horizontal="distributed" vertical="center"/>
    </xf>
    <xf numFmtId="0" fontId="6" fillId="0" borderId="0" xfId="1" applyNumberFormat="1" applyFont="1" applyFill="1" applyBorder="1" applyAlignment="1" applyProtection="1">
      <alignment horizontal="distributed" vertical="center"/>
    </xf>
    <xf numFmtId="0" fontId="6" fillId="0" borderId="10" xfId="1" applyNumberFormat="1" applyFont="1" applyFill="1" applyBorder="1" applyAlignment="1" applyProtection="1">
      <alignment horizontal="distributed" vertical="center"/>
    </xf>
    <xf numFmtId="0" fontId="6" fillId="0" borderId="5" xfId="1" applyNumberFormat="1" applyFont="1" applyFill="1" applyBorder="1" applyAlignment="1" applyProtection="1">
      <alignment horizontal="distributed" vertical="center" justifyLastLine="1"/>
    </xf>
    <xf numFmtId="0" fontId="6" fillId="0" borderId="17" xfId="1" quotePrefix="1" applyNumberFormat="1" applyFont="1" applyFill="1" applyBorder="1" applyAlignment="1" applyProtection="1">
      <alignment horizontal="distributed" vertical="center" justifyLastLine="1"/>
    </xf>
    <xf numFmtId="0" fontId="6" fillId="0" borderId="7" xfId="1" quotePrefix="1" applyNumberFormat="1" applyFont="1" applyFill="1" applyBorder="1" applyAlignment="1" applyProtection="1">
      <alignment horizontal="distributed" vertical="center" justifyLastLine="1"/>
    </xf>
    <xf numFmtId="0" fontId="6" fillId="2" borderId="14" xfId="1" applyNumberFormat="1" applyFont="1" applyFill="1" applyBorder="1" applyAlignment="1" applyProtection="1">
      <alignment horizontal="center" vertical="center" wrapText="1"/>
    </xf>
    <xf numFmtId="0" fontId="6" fillId="2" borderId="16" xfId="1" quotePrefix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17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4" xfId="1" quotePrefix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/>
    </xf>
    <xf numFmtId="0" fontId="2" fillId="0" borderId="0" xfId="1" quotePrefix="1" applyFont="1" applyFill="1" applyBorder="1" applyAlignment="1" applyProtection="1">
      <alignment horizontal="left"/>
    </xf>
    <xf numFmtId="0" fontId="9" fillId="0" borderId="0" xfId="1" applyFont="1" applyFill="1" applyAlignment="1"/>
    <xf numFmtId="49" fontId="6" fillId="0" borderId="0" xfId="1" applyNumberFormat="1" applyFont="1" applyFill="1" applyBorder="1" applyAlignment="1" applyProtection="1">
      <alignment horizontal="left"/>
    </xf>
    <xf numFmtId="0" fontId="1" fillId="0" borderId="0" xfId="1"/>
    <xf numFmtId="0" fontId="6" fillId="2" borderId="12" xfId="1" applyNumberFormat="1" applyFont="1" applyFill="1" applyBorder="1" applyAlignment="1" applyProtection="1">
      <alignment horizontal="center" vertical="center" wrapText="1"/>
    </xf>
    <xf numFmtId="0" fontId="6" fillId="2" borderId="7" xfId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distributed" vertical="center" justifyLastLine="1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9" fillId="0" borderId="0" xfId="1" applyNumberFormat="1" applyFont="1" applyFill="1" applyAlignment="1">
      <alignment horizontal="left"/>
    </xf>
    <xf numFmtId="0" fontId="9" fillId="0" borderId="0" xfId="1" applyNumberFormat="1" applyFont="1" applyFill="1" applyAlignment="1"/>
    <xf numFmtId="0" fontId="6" fillId="0" borderId="0" xfId="1" applyNumberFormat="1" applyFont="1" applyFill="1" applyBorder="1" applyAlignment="1" applyProtection="1">
      <alignment horizontal="right"/>
      <protection locked="0"/>
    </xf>
    <xf numFmtId="0" fontId="1" fillId="0" borderId="0" xfId="1" applyNumberFormat="1" applyFill="1" applyAlignment="1" applyProtection="1">
      <protection locked="0"/>
    </xf>
    <xf numFmtId="0" fontId="10" fillId="0" borderId="15" xfId="1" applyNumberFormat="1" applyFont="1" applyFill="1" applyBorder="1" applyAlignment="1" applyProtection="1">
      <alignment horizontal="center" vertical="center" wrapText="1"/>
    </xf>
    <xf numFmtId="0" fontId="10" fillId="0" borderId="18" xfId="1" quotePrefix="1" applyNumberFormat="1" applyFont="1" applyFill="1" applyBorder="1" applyAlignment="1" applyProtection="1">
      <alignment horizontal="center" vertical="center"/>
    </xf>
  </cellXfs>
  <cellStyles count="6">
    <cellStyle name="桁区切り 2" xfId="2"/>
    <cellStyle name="桁区切り 3" xfId="3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5"/>
  <sheetViews>
    <sheetView showGridLines="0" tabSelected="1" zoomScaleNormal="100" zoomScaleSheetLayoutView="100" workbookViewId="0">
      <selection sqref="A1:O1"/>
    </sheetView>
  </sheetViews>
  <sheetFormatPr defaultRowHeight="13.5"/>
  <cols>
    <col min="1" max="1" width="1.5" style="4" customWidth="1"/>
    <col min="2" max="2" width="3.25" style="4" customWidth="1"/>
    <col min="3" max="3" width="10.375" style="4" customWidth="1"/>
    <col min="4" max="4" width="7.875" style="4" customWidth="1"/>
    <col min="5" max="5" width="1.5" style="4" customWidth="1"/>
    <col min="6" max="6" width="10.625" style="64" customWidth="1"/>
    <col min="7" max="7" width="10.625" style="64" hidden="1" customWidth="1"/>
    <col min="8" max="8" width="13.875" style="65" customWidth="1"/>
    <col min="9" max="9" width="11.875" style="64" customWidth="1"/>
    <col min="10" max="10" width="11.125" style="64" hidden="1" customWidth="1"/>
    <col min="11" max="12" width="10.875" style="64" customWidth="1"/>
    <col min="13" max="13" width="10.875" style="65" customWidth="1"/>
    <col min="14" max="14" width="11.5" style="64" customWidth="1"/>
    <col min="15" max="15" width="13.75" style="66" customWidth="1"/>
    <col min="16" max="16" width="10" style="3" bestFit="1" customWidth="1"/>
    <col min="17" max="17" width="9" style="22"/>
    <col min="18" max="16384" width="9" style="2"/>
  </cols>
  <sheetData>
    <row r="1" spans="1:17" s="4" customFormat="1" ht="18" customHeight="1">
      <c r="A1" s="132" t="s">
        <v>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4"/>
      <c r="M1" s="134"/>
      <c r="N1" s="134"/>
      <c r="O1" s="135"/>
      <c r="P1" s="3"/>
      <c r="Q1" s="3"/>
    </row>
    <row r="2" spans="1:17" s="4" customFormat="1" ht="18" customHeight="1">
      <c r="A2" s="136" t="s">
        <v>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3"/>
      <c r="Q2" s="3"/>
    </row>
    <row r="3" spans="1:17" s="4" customFormat="1" ht="4.5" customHeight="1" thickBot="1">
      <c r="A3" s="5"/>
      <c r="B3" s="5"/>
      <c r="C3" s="6"/>
      <c r="D3" s="6"/>
      <c r="E3" s="6"/>
      <c r="F3" s="7"/>
      <c r="G3" s="7"/>
      <c r="H3" s="8"/>
      <c r="I3" s="7"/>
      <c r="J3" s="7"/>
      <c r="K3" s="7"/>
      <c r="L3" s="7"/>
      <c r="M3" s="8"/>
      <c r="N3" s="7"/>
      <c r="O3" s="7"/>
      <c r="P3" s="3"/>
      <c r="Q3" s="3"/>
    </row>
    <row r="4" spans="1:17" s="4" customFormat="1" ht="14.25" customHeight="1">
      <c r="A4" s="9"/>
      <c r="B4" s="112" t="s">
        <v>4</v>
      </c>
      <c r="C4" s="112"/>
      <c r="D4" s="112"/>
      <c r="E4" s="10"/>
      <c r="F4" s="115" t="s">
        <v>78</v>
      </c>
      <c r="G4" s="118" t="s">
        <v>5</v>
      </c>
      <c r="H4" s="120" t="s">
        <v>6</v>
      </c>
      <c r="I4" s="122" t="s">
        <v>7</v>
      </c>
      <c r="J4" s="122"/>
      <c r="K4" s="123"/>
      <c r="L4" s="123"/>
      <c r="M4" s="123"/>
      <c r="N4" s="115" t="s">
        <v>8</v>
      </c>
      <c r="O4" s="138" t="s">
        <v>9</v>
      </c>
      <c r="P4" s="3"/>
      <c r="Q4" s="3"/>
    </row>
    <row r="5" spans="1:17" s="4" customFormat="1" ht="14.25" customHeight="1">
      <c r="A5" s="11"/>
      <c r="B5" s="113"/>
      <c r="C5" s="113"/>
      <c r="D5" s="113"/>
      <c r="E5" s="12"/>
      <c r="F5" s="116"/>
      <c r="G5" s="119"/>
      <c r="H5" s="121"/>
      <c r="I5" s="103"/>
      <c r="J5" s="103"/>
      <c r="K5" s="103"/>
      <c r="L5" s="103"/>
      <c r="M5" s="103"/>
      <c r="N5" s="116"/>
      <c r="O5" s="139"/>
      <c r="P5" s="3"/>
      <c r="Q5" s="3"/>
    </row>
    <row r="6" spans="1:17" s="4" customFormat="1" ht="14.25" customHeight="1">
      <c r="A6" s="11"/>
      <c r="B6" s="113"/>
      <c r="C6" s="113"/>
      <c r="D6" s="113"/>
      <c r="E6" s="12"/>
      <c r="F6" s="116"/>
      <c r="G6" s="119"/>
      <c r="H6" s="121"/>
      <c r="I6" s="102" t="s">
        <v>10</v>
      </c>
      <c r="J6" s="129" t="s">
        <v>11</v>
      </c>
      <c r="K6" s="102" t="s">
        <v>12</v>
      </c>
      <c r="L6" s="102" t="s">
        <v>13</v>
      </c>
      <c r="M6" s="131" t="s">
        <v>14</v>
      </c>
      <c r="N6" s="116"/>
      <c r="O6" s="139"/>
      <c r="P6" s="3"/>
      <c r="Q6" s="3"/>
    </row>
    <row r="7" spans="1:17" s="4" customFormat="1" ht="14.25" customHeight="1">
      <c r="A7" s="13"/>
      <c r="B7" s="114"/>
      <c r="C7" s="114"/>
      <c r="D7" s="114"/>
      <c r="E7" s="14"/>
      <c r="F7" s="117"/>
      <c r="G7" s="119"/>
      <c r="H7" s="105"/>
      <c r="I7" s="103"/>
      <c r="J7" s="130"/>
      <c r="K7" s="103"/>
      <c r="L7" s="103"/>
      <c r="M7" s="117"/>
      <c r="N7" s="117"/>
      <c r="O7" s="139"/>
      <c r="P7" s="3"/>
      <c r="Q7" s="3"/>
    </row>
    <row r="8" spans="1:17" ht="6.95" customHeight="1">
      <c r="A8" s="5"/>
      <c r="B8" s="15"/>
      <c r="C8" s="16"/>
      <c r="D8" s="16"/>
      <c r="E8" s="17"/>
      <c r="F8" s="18"/>
      <c r="G8" s="19"/>
      <c r="H8" s="20"/>
      <c r="I8" s="19"/>
      <c r="J8" s="19"/>
      <c r="K8" s="19"/>
      <c r="L8" s="19"/>
      <c r="M8" s="20"/>
      <c r="N8" s="19"/>
      <c r="O8" s="21"/>
    </row>
    <row r="9" spans="1:17" s="30" customFormat="1" ht="13.5" customHeight="1">
      <c r="A9" s="23"/>
      <c r="B9" s="99" t="s">
        <v>15</v>
      </c>
      <c r="C9" s="99"/>
      <c r="D9" s="99"/>
      <c r="E9" s="24"/>
      <c r="F9" s="25">
        <f>F11+F101+F111+F129+F136+F158+F177+F184+F200+F207+F215+F244+F268+F283</f>
        <v>267736</v>
      </c>
      <c r="G9" s="25">
        <f>G11+G101+G111+G129+G136+G158+G177+G184+G200+G207+G215+G244+G268+G283</f>
        <v>265264</v>
      </c>
      <c r="H9" s="26">
        <f>F9-G9</f>
        <v>2472</v>
      </c>
      <c r="I9" s="25">
        <f>K9+L9</f>
        <v>562460</v>
      </c>
      <c r="J9" s="25">
        <v>563178</v>
      </c>
      <c r="K9" s="25">
        <f>K11+K101+K111+K129+K136+K158+K177+K184+K200+K207+K215+K244+K268+K283</f>
        <v>281506</v>
      </c>
      <c r="L9" s="25">
        <f>L11+L101+L111+L129+L136+L158+L177+L184+L200+L207+L215+L244+L268+L283</f>
        <v>280954</v>
      </c>
      <c r="M9" s="26">
        <f>I9-J9</f>
        <v>-718</v>
      </c>
      <c r="N9" s="25">
        <f>I9/O9</f>
        <v>3017.8130700718962</v>
      </c>
      <c r="O9" s="27">
        <v>186.38</v>
      </c>
      <c r="P9" s="28"/>
      <c r="Q9" s="29"/>
    </row>
    <row r="10" spans="1:17">
      <c r="A10" s="5"/>
      <c r="B10" s="31"/>
      <c r="C10" s="32"/>
      <c r="D10" s="32"/>
      <c r="E10" s="33"/>
      <c r="F10" s="25"/>
      <c r="G10" s="25"/>
      <c r="H10" s="26"/>
      <c r="I10" s="25"/>
      <c r="J10" s="25"/>
      <c r="K10" s="25"/>
      <c r="L10" s="25"/>
      <c r="M10" s="25"/>
      <c r="N10" s="25"/>
      <c r="O10" s="34"/>
    </row>
    <row r="11" spans="1:17" s="30" customFormat="1" ht="13.5" customHeight="1">
      <c r="A11" s="23"/>
      <c r="B11" s="99" t="s">
        <v>16</v>
      </c>
      <c r="C11" s="99"/>
      <c r="D11" s="99"/>
      <c r="E11" s="24"/>
      <c r="F11" s="25">
        <f>SUM(F13:F68,F82:F99)</f>
        <v>67037</v>
      </c>
      <c r="G11" s="25">
        <f>SUM(G13:G68,G82:G99)</f>
        <v>65928</v>
      </c>
      <c r="H11" s="26">
        <f>F11-G11</f>
        <v>1109</v>
      </c>
      <c r="I11" s="25">
        <f>K11+L11</f>
        <v>125752</v>
      </c>
      <c r="J11" s="25">
        <f>(SUM(J13:J68))+(SUM(J82:J99))</f>
        <v>125048</v>
      </c>
      <c r="K11" s="25">
        <f>SUM(K13:K68,K82:K99)</f>
        <v>63250</v>
      </c>
      <c r="L11" s="25">
        <f>SUM(L13:L68,L82:L99)</f>
        <v>62502</v>
      </c>
      <c r="M11" s="26">
        <f>I11-J11</f>
        <v>704</v>
      </c>
      <c r="N11" s="25">
        <f>I11/O11</f>
        <v>9795.2952173235717</v>
      </c>
      <c r="O11" s="27">
        <v>12.837999999999999</v>
      </c>
      <c r="P11" s="28"/>
      <c r="Q11" s="29"/>
    </row>
    <row r="12" spans="1:17">
      <c r="A12" s="5"/>
      <c r="B12" s="31"/>
      <c r="C12" s="17"/>
      <c r="D12" s="17"/>
      <c r="E12" s="17"/>
      <c r="F12" s="35"/>
      <c r="G12" s="36"/>
      <c r="H12" s="37"/>
      <c r="I12" s="38"/>
      <c r="J12" s="38"/>
      <c r="K12" s="36"/>
      <c r="L12" s="36"/>
      <c r="M12" s="39"/>
      <c r="N12" s="40"/>
      <c r="O12" s="41"/>
    </row>
    <row r="13" spans="1:17" ht="13.5" customHeight="1">
      <c r="A13" s="5"/>
      <c r="B13" s="31"/>
      <c r="C13" s="98" t="s">
        <v>79</v>
      </c>
      <c r="D13" s="98"/>
      <c r="E13" s="42"/>
      <c r="F13" s="43">
        <v>1292</v>
      </c>
      <c r="G13" s="44">
        <v>1261</v>
      </c>
      <c r="H13" s="45">
        <f>F13-G13</f>
        <v>31</v>
      </c>
      <c r="I13" s="46">
        <f>K13+L13</f>
        <v>2173</v>
      </c>
      <c r="J13" s="1">
        <v>2138</v>
      </c>
      <c r="K13" s="46">
        <v>1084</v>
      </c>
      <c r="L13" s="46">
        <v>1089</v>
      </c>
      <c r="M13" s="47">
        <f>I13-J13</f>
        <v>35</v>
      </c>
      <c r="N13" s="46">
        <f>I13/O13</f>
        <v>18572.64957264957</v>
      </c>
      <c r="O13" s="48">
        <v>0.11700000000000001</v>
      </c>
    </row>
    <row r="14" spans="1:17" ht="13.5" customHeight="1">
      <c r="A14" s="5"/>
      <c r="B14" s="31"/>
      <c r="C14" s="98" t="s">
        <v>80</v>
      </c>
      <c r="D14" s="98"/>
      <c r="E14" s="42"/>
      <c r="F14" s="43">
        <v>1827</v>
      </c>
      <c r="G14" s="44">
        <v>1728</v>
      </c>
      <c r="H14" s="45">
        <f t="shared" ref="H14:H68" si="0">F14-G14</f>
        <v>99</v>
      </c>
      <c r="I14" s="46">
        <f t="shared" ref="I14:I68" si="1">K14+L14</f>
        <v>3610</v>
      </c>
      <c r="J14" s="1">
        <v>3401</v>
      </c>
      <c r="K14" s="46">
        <v>1723</v>
      </c>
      <c r="L14" s="46">
        <v>1887</v>
      </c>
      <c r="M14" s="47">
        <f t="shared" ref="M14:M68" si="2">I14-J14</f>
        <v>209</v>
      </c>
      <c r="N14" s="46">
        <f t="shared" ref="N14:N68" si="3">I14/O14</f>
        <v>44024.390243902439</v>
      </c>
      <c r="O14" s="48">
        <v>8.2000000000000003E-2</v>
      </c>
    </row>
    <row r="15" spans="1:17" ht="13.5" customHeight="1">
      <c r="A15" s="5"/>
      <c r="B15" s="31"/>
      <c r="C15" s="98" t="s">
        <v>81</v>
      </c>
      <c r="D15" s="98"/>
      <c r="E15" s="42"/>
      <c r="F15" s="43">
        <v>1011</v>
      </c>
      <c r="G15" s="44">
        <v>964</v>
      </c>
      <c r="H15" s="45">
        <f t="shared" si="0"/>
        <v>47</v>
      </c>
      <c r="I15" s="46">
        <f t="shared" si="1"/>
        <v>1919</v>
      </c>
      <c r="J15" s="1">
        <v>1891</v>
      </c>
      <c r="K15" s="46">
        <v>940</v>
      </c>
      <c r="L15" s="46">
        <v>979</v>
      </c>
      <c r="M15" s="47">
        <f t="shared" si="2"/>
        <v>28</v>
      </c>
      <c r="N15" s="46">
        <f t="shared" si="3"/>
        <v>21087.912087912089</v>
      </c>
      <c r="O15" s="48">
        <v>9.0999999999999998E-2</v>
      </c>
    </row>
    <row r="16" spans="1:17" ht="13.5" customHeight="1">
      <c r="A16" s="5"/>
      <c r="B16" s="31"/>
      <c r="C16" s="98" t="s">
        <v>82</v>
      </c>
      <c r="D16" s="98"/>
      <c r="E16" s="42"/>
      <c r="F16" s="43">
        <v>499</v>
      </c>
      <c r="G16" s="44">
        <v>492</v>
      </c>
      <c r="H16" s="45">
        <f t="shared" si="0"/>
        <v>7</v>
      </c>
      <c r="I16" s="46">
        <f t="shared" si="1"/>
        <v>874</v>
      </c>
      <c r="J16" s="1">
        <v>880</v>
      </c>
      <c r="K16" s="46">
        <v>463</v>
      </c>
      <c r="L16" s="46">
        <v>411</v>
      </c>
      <c r="M16" s="47">
        <f t="shared" si="2"/>
        <v>-6</v>
      </c>
      <c r="N16" s="46">
        <f t="shared" si="3"/>
        <v>14096.774193548386</v>
      </c>
      <c r="O16" s="48">
        <v>6.2E-2</v>
      </c>
    </row>
    <row r="17" spans="1:15" ht="13.5" customHeight="1">
      <c r="A17" s="5"/>
      <c r="B17" s="31"/>
      <c r="C17" s="98" t="s">
        <v>83</v>
      </c>
      <c r="D17" s="98"/>
      <c r="E17" s="42"/>
      <c r="F17" s="43">
        <v>957</v>
      </c>
      <c r="G17" s="44">
        <v>968</v>
      </c>
      <c r="H17" s="45">
        <f t="shared" si="0"/>
        <v>-11</v>
      </c>
      <c r="I17" s="46">
        <f t="shared" si="1"/>
        <v>1577</v>
      </c>
      <c r="J17" s="1">
        <v>1603</v>
      </c>
      <c r="K17" s="46">
        <v>825</v>
      </c>
      <c r="L17" s="46">
        <v>752</v>
      </c>
      <c r="M17" s="47">
        <f t="shared" si="2"/>
        <v>-26</v>
      </c>
      <c r="N17" s="46">
        <f t="shared" si="3"/>
        <v>20480.519480519481</v>
      </c>
      <c r="O17" s="48">
        <v>7.6999999999999999E-2</v>
      </c>
    </row>
    <row r="18" spans="1:15">
      <c r="A18" s="5"/>
      <c r="B18" s="31"/>
      <c r="C18" s="42" t="s">
        <v>17</v>
      </c>
      <c r="D18" s="42" t="s">
        <v>18</v>
      </c>
      <c r="E18" s="17"/>
      <c r="F18" s="43">
        <v>820</v>
      </c>
      <c r="G18" s="44">
        <v>813</v>
      </c>
      <c r="H18" s="45">
        <f t="shared" si="0"/>
        <v>7</v>
      </c>
      <c r="I18" s="46">
        <f t="shared" si="1"/>
        <v>1392</v>
      </c>
      <c r="J18" s="1">
        <v>1383</v>
      </c>
      <c r="K18" s="46">
        <v>701</v>
      </c>
      <c r="L18" s="46">
        <v>691</v>
      </c>
      <c r="M18" s="47">
        <f t="shared" si="2"/>
        <v>9</v>
      </c>
      <c r="N18" s="46">
        <f t="shared" si="3"/>
        <v>15818.18181818182</v>
      </c>
      <c r="O18" s="48">
        <v>8.7999999999999995E-2</v>
      </c>
    </row>
    <row r="19" spans="1:15">
      <c r="A19" s="5"/>
      <c r="B19" s="31"/>
      <c r="C19" s="42" t="s">
        <v>17</v>
      </c>
      <c r="D19" s="42" t="s">
        <v>19</v>
      </c>
      <c r="E19" s="17"/>
      <c r="F19" s="43">
        <v>1327</v>
      </c>
      <c r="G19" s="44">
        <v>1305</v>
      </c>
      <c r="H19" s="45">
        <f t="shared" si="0"/>
        <v>22</v>
      </c>
      <c r="I19" s="46">
        <f t="shared" si="1"/>
        <v>2122</v>
      </c>
      <c r="J19" s="1">
        <v>2111</v>
      </c>
      <c r="K19" s="46">
        <v>1035</v>
      </c>
      <c r="L19" s="46">
        <v>1087</v>
      </c>
      <c r="M19" s="47">
        <f t="shared" si="2"/>
        <v>11</v>
      </c>
      <c r="N19" s="46">
        <f t="shared" si="3"/>
        <v>13779.220779220779</v>
      </c>
      <c r="O19" s="48">
        <v>0.154</v>
      </c>
    </row>
    <row r="20" spans="1:15">
      <c r="A20" s="5"/>
      <c r="B20" s="31"/>
      <c r="C20" s="42" t="s">
        <v>17</v>
      </c>
      <c r="D20" s="42" t="s">
        <v>20</v>
      </c>
      <c r="E20" s="17"/>
      <c r="F20" s="43">
        <v>1178</v>
      </c>
      <c r="G20" s="44">
        <v>1170</v>
      </c>
      <c r="H20" s="45">
        <f t="shared" si="0"/>
        <v>8</v>
      </c>
      <c r="I20" s="46">
        <f t="shared" si="1"/>
        <v>2177</v>
      </c>
      <c r="J20" s="1">
        <v>2190</v>
      </c>
      <c r="K20" s="46">
        <v>1067</v>
      </c>
      <c r="L20" s="46">
        <v>1110</v>
      </c>
      <c r="M20" s="47">
        <f t="shared" si="2"/>
        <v>-13</v>
      </c>
      <c r="N20" s="46">
        <f t="shared" si="3"/>
        <v>12369.318181818182</v>
      </c>
      <c r="O20" s="48">
        <v>0.17599999999999999</v>
      </c>
    </row>
    <row r="21" spans="1:15">
      <c r="A21" s="5"/>
      <c r="B21" s="31"/>
      <c r="C21" s="42" t="s">
        <v>17</v>
      </c>
      <c r="D21" s="42" t="s">
        <v>21</v>
      </c>
      <c r="E21" s="17"/>
      <c r="F21" s="43">
        <v>752</v>
      </c>
      <c r="G21" s="44">
        <v>736</v>
      </c>
      <c r="H21" s="45">
        <f t="shared" si="0"/>
        <v>16</v>
      </c>
      <c r="I21" s="46">
        <f t="shared" si="1"/>
        <v>1258</v>
      </c>
      <c r="J21" s="1">
        <v>1254</v>
      </c>
      <c r="K21" s="46">
        <v>665</v>
      </c>
      <c r="L21" s="46">
        <v>593</v>
      </c>
      <c r="M21" s="47">
        <f t="shared" si="2"/>
        <v>4</v>
      </c>
      <c r="N21" s="46">
        <f t="shared" si="3"/>
        <v>8012.7388535031851</v>
      </c>
      <c r="O21" s="48">
        <v>0.157</v>
      </c>
    </row>
    <row r="22" spans="1:15" ht="13.5" customHeight="1">
      <c r="A22" s="5"/>
      <c r="B22" s="31"/>
      <c r="C22" s="98" t="s">
        <v>84</v>
      </c>
      <c r="D22" s="98"/>
      <c r="E22" s="42"/>
      <c r="F22" s="43">
        <v>657</v>
      </c>
      <c r="G22" s="44">
        <v>629</v>
      </c>
      <c r="H22" s="45">
        <f t="shared" si="0"/>
        <v>28</v>
      </c>
      <c r="I22" s="46">
        <f t="shared" si="1"/>
        <v>1155</v>
      </c>
      <c r="J22" s="1">
        <v>1130</v>
      </c>
      <c r="K22" s="46">
        <v>582</v>
      </c>
      <c r="L22" s="46">
        <v>573</v>
      </c>
      <c r="M22" s="47">
        <f t="shared" si="2"/>
        <v>25</v>
      </c>
      <c r="N22" s="46">
        <f t="shared" si="3"/>
        <v>11666.666666666666</v>
      </c>
      <c r="O22" s="48">
        <v>9.9000000000000005E-2</v>
      </c>
    </row>
    <row r="23" spans="1:15">
      <c r="A23" s="5"/>
      <c r="B23" s="31"/>
      <c r="C23" s="17"/>
      <c r="D23" s="17"/>
      <c r="E23" s="17"/>
      <c r="F23" s="43"/>
      <c r="G23" s="44"/>
      <c r="H23" s="45"/>
      <c r="I23" s="46"/>
      <c r="J23" s="38"/>
      <c r="K23" s="46"/>
      <c r="L23" s="46"/>
      <c r="M23" s="47"/>
      <c r="N23" s="46"/>
      <c r="O23" s="41"/>
    </row>
    <row r="24" spans="1:15">
      <c r="A24" s="5"/>
      <c r="B24" s="31"/>
      <c r="C24" s="42" t="s">
        <v>22</v>
      </c>
      <c r="D24" s="42" t="s">
        <v>18</v>
      </c>
      <c r="E24" s="17"/>
      <c r="F24" s="43">
        <v>861</v>
      </c>
      <c r="G24" s="44">
        <v>885</v>
      </c>
      <c r="H24" s="45">
        <f t="shared" si="0"/>
        <v>-24</v>
      </c>
      <c r="I24" s="46">
        <f t="shared" si="1"/>
        <v>1568</v>
      </c>
      <c r="J24" s="1">
        <v>1615</v>
      </c>
      <c r="K24" s="46">
        <v>827</v>
      </c>
      <c r="L24" s="46">
        <v>741</v>
      </c>
      <c r="M24" s="47">
        <f t="shared" si="2"/>
        <v>-47</v>
      </c>
      <c r="N24" s="46">
        <f t="shared" si="3"/>
        <v>9739.1304347826081</v>
      </c>
      <c r="O24" s="48">
        <v>0.161</v>
      </c>
    </row>
    <row r="25" spans="1:15">
      <c r="A25" s="5"/>
      <c r="B25" s="31"/>
      <c r="C25" s="42" t="s">
        <v>22</v>
      </c>
      <c r="D25" s="42" t="s">
        <v>19</v>
      </c>
      <c r="E25" s="17"/>
      <c r="F25" s="43">
        <v>660</v>
      </c>
      <c r="G25" s="44">
        <v>644</v>
      </c>
      <c r="H25" s="45">
        <f t="shared" si="0"/>
        <v>16</v>
      </c>
      <c r="I25" s="46">
        <f t="shared" si="1"/>
        <v>1237</v>
      </c>
      <c r="J25" s="1">
        <v>1237</v>
      </c>
      <c r="K25" s="46">
        <v>590</v>
      </c>
      <c r="L25" s="46">
        <v>647</v>
      </c>
      <c r="M25" s="47">
        <f t="shared" si="2"/>
        <v>0</v>
      </c>
      <c r="N25" s="46">
        <f t="shared" si="3"/>
        <v>9162.9629629629617</v>
      </c>
      <c r="O25" s="48">
        <v>0.13500000000000001</v>
      </c>
    </row>
    <row r="26" spans="1:15">
      <c r="A26" s="5"/>
      <c r="B26" s="31"/>
      <c r="C26" s="42" t="s">
        <v>22</v>
      </c>
      <c r="D26" s="42" t="s">
        <v>20</v>
      </c>
      <c r="E26" s="17"/>
      <c r="F26" s="43">
        <v>667</v>
      </c>
      <c r="G26" s="44">
        <v>662</v>
      </c>
      <c r="H26" s="45">
        <f t="shared" si="0"/>
        <v>5</v>
      </c>
      <c r="I26" s="46">
        <f t="shared" si="1"/>
        <v>1299</v>
      </c>
      <c r="J26" s="1">
        <v>1342</v>
      </c>
      <c r="K26" s="46">
        <v>679</v>
      </c>
      <c r="L26" s="46">
        <v>620</v>
      </c>
      <c r="M26" s="47">
        <f t="shared" si="2"/>
        <v>-43</v>
      </c>
      <c r="N26" s="46">
        <f t="shared" si="3"/>
        <v>7872.7272727272721</v>
      </c>
      <c r="O26" s="48">
        <v>0.16500000000000001</v>
      </c>
    </row>
    <row r="27" spans="1:15">
      <c r="A27" s="5"/>
      <c r="B27" s="31"/>
      <c r="C27" s="42" t="s">
        <v>22</v>
      </c>
      <c r="D27" s="42" t="s">
        <v>21</v>
      </c>
      <c r="E27" s="17"/>
      <c r="F27" s="43">
        <v>720</v>
      </c>
      <c r="G27" s="44">
        <v>708</v>
      </c>
      <c r="H27" s="45">
        <f t="shared" si="0"/>
        <v>12</v>
      </c>
      <c r="I27" s="46">
        <f t="shared" si="1"/>
        <v>1451</v>
      </c>
      <c r="J27" s="1">
        <v>1427</v>
      </c>
      <c r="K27" s="46">
        <v>707</v>
      </c>
      <c r="L27" s="46">
        <v>744</v>
      </c>
      <c r="M27" s="47">
        <f t="shared" si="2"/>
        <v>24</v>
      </c>
      <c r="N27" s="46">
        <f t="shared" si="3"/>
        <v>6364.0350877192977</v>
      </c>
      <c r="O27" s="48">
        <v>0.22800000000000001</v>
      </c>
    </row>
    <row r="28" spans="1:15" ht="13.5" customHeight="1">
      <c r="A28" s="5"/>
      <c r="B28" s="31"/>
      <c r="C28" s="98" t="s">
        <v>85</v>
      </c>
      <c r="D28" s="98"/>
      <c r="E28" s="42"/>
      <c r="F28" s="43">
        <v>762</v>
      </c>
      <c r="G28" s="44">
        <v>758</v>
      </c>
      <c r="H28" s="45">
        <f t="shared" si="0"/>
        <v>4</v>
      </c>
      <c r="I28" s="46">
        <f t="shared" si="1"/>
        <v>1444</v>
      </c>
      <c r="J28" s="1">
        <v>1421</v>
      </c>
      <c r="K28" s="46">
        <v>711</v>
      </c>
      <c r="L28" s="46">
        <v>733</v>
      </c>
      <c r="M28" s="47">
        <f t="shared" si="2"/>
        <v>23</v>
      </c>
      <c r="N28" s="46">
        <f t="shared" si="3"/>
        <v>8595.2380952380954</v>
      </c>
      <c r="O28" s="48">
        <v>0.16800000000000001</v>
      </c>
    </row>
    <row r="29" spans="1:15" ht="13.5" customHeight="1">
      <c r="A29" s="5"/>
      <c r="B29" s="31"/>
      <c r="C29" s="98" t="s">
        <v>86</v>
      </c>
      <c r="D29" s="98"/>
      <c r="E29" s="42"/>
      <c r="F29" s="43">
        <v>295</v>
      </c>
      <c r="G29" s="44">
        <v>300</v>
      </c>
      <c r="H29" s="45">
        <f t="shared" si="0"/>
        <v>-5</v>
      </c>
      <c r="I29" s="46">
        <f t="shared" si="1"/>
        <v>526</v>
      </c>
      <c r="J29" s="1">
        <v>528</v>
      </c>
      <c r="K29" s="46">
        <v>259</v>
      </c>
      <c r="L29" s="46">
        <v>267</v>
      </c>
      <c r="M29" s="47">
        <f t="shared" si="2"/>
        <v>-2</v>
      </c>
      <c r="N29" s="46">
        <f t="shared" si="3"/>
        <v>11191.489361702128</v>
      </c>
      <c r="O29" s="48">
        <v>4.7E-2</v>
      </c>
    </row>
    <row r="30" spans="1:15" ht="13.5" customHeight="1">
      <c r="A30" s="5"/>
      <c r="B30" s="31"/>
      <c r="C30" s="98" t="s">
        <v>87</v>
      </c>
      <c r="D30" s="98"/>
      <c r="E30" s="42"/>
      <c r="F30" s="43">
        <v>501</v>
      </c>
      <c r="G30" s="44">
        <v>520</v>
      </c>
      <c r="H30" s="45">
        <f t="shared" si="0"/>
        <v>-19</v>
      </c>
      <c r="I30" s="46">
        <f t="shared" si="1"/>
        <v>871</v>
      </c>
      <c r="J30" s="1">
        <v>909</v>
      </c>
      <c r="K30" s="46">
        <v>447</v>
      </c>
      <c r="L30" s="46">
        <v>424</v>
      </c>
      <c r="M30" s="47">
        <f t="shared" si="2"/>
        <v>-38</v>
      </c>
      <c r="N30" s="46">
        <f t="shared" si="3"/>
        <v>5343.5582822085889</v>
      </c>
      <c r="O30" s="48">
        <v>0.16300000000000001</v>
      </c>
    </row>
    <row r="31" spans="1:15" ht="13.5" customHeight="1">
      <c r="A31" s="5"/>
      <c r="B31" s="31"/>
      <c r="C31" s="98" t="s">
        <v>88</v>
      </c>
      <c r="D31" s="98"/>
      <c r="E31" s="42"/>
      <c r="F31" s="43">
        <v>1010</v>
      </c>
      <c r="G31" s="44">
        <v>983</v>
      </c>
      <c r="H31" s="45">
        <f t="shared" si="0"/>
        <v>27</v>
      </c>
      <c r="I31" s="46">
        <f t="shared" si="1"/>
        <v>1827</v>
      </c>
      <c r="J31" s="1">
        <v>1813</v>
      </c>
      <c r="K31" s="46">
        <v>880</v>
      </c>
      <c r="L31" s="46">
        <v>947</v>
      </c>
      <c r="M31" s="47">
        <f t="shared" si="2"/>
        <v>14</v>
      </c>
      <c r="N31" s="46">
        <f t="shared" si="3"/>
        <v>13335.766423357663</v>
      </c>
      <c r="O31" s="48">
        <v>0.13700000000000001</v>
      </c>
    </row>
    <row r="32" spans="1:15">
      <c r="A32" s="5"/>
      <c r="B32" s="31"/>
      <c r="C32" s="42" t="s">
        <v>23</v>
      </c>
      <c r="D32" s="42" t="s">
        <v>18</v>
      </c>
      <c r="E32" s="17"/>
      <c r="F32" s="43">
        <v>645</v>
      </c>
      <c r="G32" s="44">
        <v>626</v>
      </c>
      <c r="H32" s="45">
        <f t="shared" si="0"/>
        <v>19</v>
      </c>
      <c r="I32" s="46">
        <f t="shared" si="1"/>
        <v>1227</v>
      </c>
      <c r="J32" s="1">
        <v>1219</v>
      </c>
      <c r="K32" s="46">
        <v>624</v>
      </c>
      <c r="L32" s="46">
        <v>603</v>
      </c>
      <c r="M32" s="47">
        <f t="shared" si="2"/>
        <v>8</v>
      </c>
      <c r="N32" s="46">
        <f t="shared" si="3"/>
        <v>9156.7164179104475</v>
      </c>
      <c r="O32" s="48">
        <v>0.13400000000000001</v>
      </c>
    </row>
    <row r="33" spans="1:15">
      <c r="A33" s="5"/>
      <c r="B33" s="31"/>
      <c r="C33" s="42" t="s">
        <v>23</v>
      </c>
      <c r="D33" s="42" t="s">
        <v>19</v>
      </c>
      <c r="E33" s="17"/>
      <c r="F33" s="43">
        <v>1152</v>
      </c>
      <c r="G33" s="44">
        <v>1117</v>
      </c>
      <c r="H33" s="45">
        <f t="shared" si="0"/>
        <v>35</v>
      </c>
      <c r="I33" s="46">
        <f t="shared" si="1"/>
        <v>1965</v>
      </c>
      <c r="J33" s="1">
        <v>1946</v>
      </c>
      <c r="K33" s="46">
        <v>991</v>
      </c>
      <c r="L33" s="46">
        <v>974</v>
      </c>
      <c r="M33" s="47">
        <f t="shared" si="2"/>
        <v>19</v>
      </c>
      <c r="N33" s="46">
        <f t="shared" si="3"/>
        <v>12843.137254901962</v>
      </c>
      <c r="O33" s="48">
        <v>0.153</v>
      </c>
    </row>
    <row r="34" spans="1:15">
      <c r="A34" s="5"/>
      <c r="B34" s="31"/>
      <c r="C34" s="17"/>
      <c r="D34" s="17"/>
      <c r="E34" s="17"/>
      <c r="F34" s="43"/>
      <c r="G34" s="44"/>
      <c r="H34" s="45"/>
      <c r="I34" s="46"/>
      <c r="J34" s="38"/>
      <c r="K34" s="46"/>
      <c r="L34" s="46"/>
      <c r="M34" s="47"/>
      <c r="N34" s="46"/>
      <c r="O34" s="41"/>
    </row>
    <row r="35" spans="1:15">
      <c r="A35" s="5"/>
      <c r="B35" s="31"/>
      <c r="C35" s="42" t="s">
        <v>23</v>
      </c>
      <c r="D35" s="42" t="s">
        <v>24</v>
      </c>
      <c r="E35" s="17"/>
      <c r="F35" s="43">
        <v>1037</v>
      </c>
      <c r="G35" s="44">
        <v>1034</v>
      </c>
      <c r="H35" s="45">
        <f t="shared" si="0"/>
        <v>3</v>
      </c>
      <c r="I35" s="46">
        <f t="shared" si="1"/>
        <v>1816</v>
      </c>
      <c r="J35" s="1">
        <v>1810</v>
      </c>
      <c r="K35" s="46">
        <v>942</v>
      </c>
      <c r="L35" s="46">
        <v>874</v>
      </c>
      <c r="M35" s="47">
        <f t="shared" si="2"/>
        <v>6</v>
      </c>
      <c r="N35" s="46">
        <f t="shared" si="3"/>
        <v>13969.23076923077</v>
      </c>
      <c r="O35" s="48">
        <v>0.13</v>
      </c>
    </row>
    <row r="36" spans="1:15" ht="13.5" customHeight="1">
      <c r="A36" s="5"/>
      <c r="B36" s="31"/>
      <c r="C36" s="98" t="s">
        <v>89</v>
      </c>
      <c r="D36" s="98"/>
      <c r="E36" s="42"/>
      <c r="F36" s="43">
        <v>194</v>
      </c>
      <c r="G36" s="44">
        <v>195</v>
      </c>
      <c r="H36" s="45">
        <f t="shared" si="0"/>
        <v>-1</v>
      </c>
      <c r="I36" s="46">
        <f t="shared" si="1"/>
        <v>263</v>
      </c>
      <c r="J36" s="1">
        <v>266</v>
      </c>
      <c r="K36" s="46">
        <v>181</v>
      </c>
      <c r="L36" s="46">
        <v>82</v>
      </c>
      <c r="M36" s="47">
        <f t="shared" si="2"/>
        <v>-3</v>
      </c>
      <c r="N36" s="46">
        <f t="shared" si="3"/>
        <v>9068.9655172413786</v>
      </c>
      <c r="O36" s="48">
        <v>2.9000000000000001E-2</v>
      </c>
    </row>
    <row r="37" spans="1:15" ht="13.5" customHeight="1">
      <c r="A37" s="5"/>
      <c r="B37" s="31"/>
      <c r="C37" s="98" t="s">
        <v>90</v>
      </c>
      <c r="D37" s="98"/>
      <c r="E37" s="42"/>
      <c r="F37" s="43">
        <v>601</v>
      </c>
      <c r="G37" s="44">
        <v>557</v>
      </c>
      <c r="H37" s="45">
        <f t="shared" si="0"/>
        <v>44</v>
      </c>
      <c r="I37" s="46">
        <f t="shared" si="1"/>
        <v>1049</v>
      </c>
      <c r="J37" s="1">
        <v>1008</v>
      </c>
      <c r="K37" s="46">
        <v>521</v>
      </c>
      <c r="L37" s="46">
        <v>528</v>
      </c>
      <c r="M37" s="47">
        <f t="shared" si="2"/>
        <v>41</v>
      </c>
      <c r="N37" s="46">
        <f t="shared" si="3"/>
        <v>17196.721311475409</v>
      </c>
      <c r="O37" s="48">
        <v>6.0999999999999999E-2</v>
      </c>
    </row>
    <row r="38" spans="1:15">
      <c r="A38" s="5"/>
      <c r="B38" s="31"/>
      <c r="C38" s="42" t="s">
        <v>25</v>
      </c>
      <c r="D38" s="42" t="s">
        <v>18</v>
      </c>
      <c r="E38" s="17"/>
      <c r="F38" s="43">
        <v>1308</v>
      </c>
      <c r="G38" s="44">
        <v>1230</v>
      </c>
      <c r="H38" s="45">
        <f t="shared" si="0"/>
        <v>78</v>
      </c>
      <c r="I38" s="46">
        <f t="shared" si="1"/>
        <v>2362</v>
      </c>
      <c r="J38" s="1">
        <v>2270</v>
      </c>
      <c r="K38" s="46">
        <v>1217</v>
      </c>
      <c r="L38" s="46">
        <v>1145</v>
      </c>
      <c r="M38" s="47">
        <f t="shared" si="2"/>
        <v>92</v>
      </c>
      <c r="N38" s="46">
        <f t="shared" si="3"/>
        <v>13653.179190751445</v>
      </c>
      <c r="O38" s="48">
        <v>0.17299999999999999</v>
      </c>
    </row>
    <row r="39" spans="1:15">
      <c r="A39" s="5"/>
      <c r="B39" s="31"/>
      <c r="C39" s="42" t="s">
        <v>25</v>
      </c>
      <c r="D39" s="42" t="s">
        <v>19</v>
      </c>
      <c r="E39" s="17"/>
      <c r="F39" s="43">
        <v>1346</v>
      </c>
      <c r="G39" s="44">
        <v>1361</v>
      </c>
      <c r="H39" s="45">
        <f t="shared" si="0"/>
        <v>-15</v>
      </c>
      <c r="I39" s="46">
        <f t="shared" si="1"/>
        <v>2340</v>
      </c>
      <c r="J39" s="1">
        <v>2356</v>
      </c>
      <c r="K39" s="46">
        <v>1145</v>
      </c>
      <c r="L39" s="46">
        <v>1195</v>
      </c>
      <c r="M39" s="47">
        <f t="shared" si="2"/>
        <v>-16</v>
      </c>
      <c r="N39" s="46">
        <f t="shared" si="3"/>
        <v>14268.292682926829</v>
      </c>
      <c r="O39" s="48">
        <v>0.16400000000000001</v>
      </c>
    </row>
    <row r="40" spans="1:15">
      <c r="A40" s="5"/>
      <c r="B40" s="31"/>
      <c r="C40" s="42" t="s">
        <v>25</v>
      </c>
      <c r="D40" s="42" t="s">
        <v>20</v>
      </c>
      <c r="E40" s="17"/>
      <c r="F40" s="43">
        <v>876</v>
      </c>
      <c r="G40" s="44">
        <v>854</v>
      </c>
      <c r="H40" s="45">
        <f t="shared" si="0"/>
        <v>22</v>
      </c>
      <c r="I40" s="46">
        <f t="shared" si="1"/>
        <v>1378</v>
      </c>
      <c r="J40" s="1">
        <v>1368</v>
      </c>
      <c r="K40" s="46">
        <v>719</v>
      </c>
      <c r="L40" s="46">
        <v>659</v>
      </c>
      <c r="M40" s="47">
        <f t="shared" si="2"/>
        <v>10</v>
      </c>
      <c r="N40" s="46">
        <f t="shared" si="3"/>
        <v>10765.625</v>
      </c>
      <c r="O40" s="48">
        <v>0.128</v>
      </c>
    </row>
    <row r="41" spans="1:15">
      <c r="A41" s="5"/>
      <c r="B41" s="31"/>
      <c r="C41" s="42" t="s">
        <v>25</v>
      </c>
      <c r="D41" s="42" t="s">
        <v>21</v>
      </c>
      <c r="E41" s="17"/>
      <c r="F41" s="43">
        <v>1750</v>
      </c>
      <c r="G41" s="44">
        <v>1671</v>
      </c>
      <c r="H41" s="45">
        <f t="shared" si="0"/>
        <v>79</v>
      </c>
      <c r="I41" s="46">
        <f t="shared" si="1"/>
        <v>2937</v>
      </c>
      <c r="J41" s="1">
        <v>2861</v>
      </c>
      <c r="K41" s="46">
        <v>1446</v>
      </c>
      <c r="L41" s="46">
        <v>1491</v>
      </c>
      <c r="M41" s="47">
        <f t="shared" si="2"/>
        <v>76</v>
      </c>
      <c r="N41" s="46">
        <f t="shared" si="3"/>
        <v>16316.666666666668</v>
      </c>
      <c r="O41" s="48">
        <v>0.18</v>
      </c>
    </row>
    <row r="42" spans="1:15">
      <c r="A42" s="5"/>
      <c r="B42" s="31"/>
      <c r="C42" s="42" t="s">
        <v>26</v>
      </c>
      <c r="D42" s="42" t="s">
        <v>18</v>
      </c>
      <c r="E42" s="17"/>
      <c r="F42" s="43">
        <v>2524</v>
      </c>
      <c r="G42" s="44">
        <v>2489</v>
      </c>
      <c r="H42" s="45">
        <f t="shared" si="0"/>
        <v>35</v>
      </c>
      <c r="I42" s="46">
        <f t="shared" si="1"/>
        <v>5052</v>
      </c>
      <c r="J42" s="1">
        <v>5033</v>
      </c>
      <c r="K42" s="46">
        <v>2529</v>
      </c>
      <c r="L42" s="46">
        <v>2523</v>
      </c>
      <c r="M42" s="47">
        <f t="shared" si="2"/>
        <v>19</v>
      </c>
      <c r="N42" s="46">
        <f t="shared" si="3"/>
        <v>18711.111111111109</v>
      </c>
      <c r="O42" s="48">
        <v>0.27</v>
      </c>
    </row>
    <row r="43" spans="1:15">
      <c r="A43" s="5"/>
      <c r="B43" s="31"/>
      <c r="C43" s="42" t="s">
        <v>26</v>
      </c>
      <c r="D43" s="42" t="s">
        <v>19</v>
      </c>
      <c r="E43" s="17"/>
      <c r="F43" s="43">
        <v>1678</v>
      </c>
      <c r="G43" s="44">
        <v>1666</v>
      </c>
      <c r="H43" s="45">
        <f t="shared" si="0"/>
        <v>12</v>
      </c>
      <c r="I43" s="46">
        <f t="shared" si="1"/>
        <v>3052</v>
      </c>
      <c r="J43" s="1">
        <v>3041</v>
      </c>
      <c r="K43" s="46">
        <v>1578</v>
      </c>
      <c r="L43" s="46">
        <v>1474</v>
      </c>
      <c r="M43" s="47">
        <f t="shared" si="2"/>
        <v>11</v>
      </c>
      <c r="N43" s="46">
        <f t="shared" si="3"/>
        <v>11473.684210526315</v>
      </c>
      <c r="O43" s="48">
        <v>0.26600000000000001</v>
      </c>
    </row>
    <row r="44" spans="1:15">
      <c r="A44" s="5"/>
      <c r="B44" s="31"/>
      <c r="C44" s="42" t="s">
        <v>26</v>
      </c>
      <c r="D44" s="42" t="s">
        <v>20</v>
      </c>
      <c r="E44" s="17"/>
      <c r="F44" s="43">
        <v>1129</v>
      </c>
      <c r="G44" s="44">
        <v>1150</v>
      </c>
      <c r="H44" s="45">
        <f t="shared" si="0"/>
        <v>-21</v>
      </c>
      <c r="I44" s="46">
        <f t="shared" si="1"/>
        <v>2013</v>
      </c>
      <c r="J44" s="1">
        <v>2076</v>
      </c>
      <c r="K44" s="46">
        <v>1045</v>
      </c>
      <c r="L44" s="46">
        <v>968</v>
      </c>
      <c r="M44" s="47">
        <f t="shared" si="2"/>
        <v>-63</v>
      </c>
      <c r="N44" s="46">
        <f t="shared" si="3"/>
        <v>8986.6071428571431</v>
      </c>
      <c r="O44" s="48">
        <v>0.224</v>
      </c>
    </row>
    <row r="45" spans="1:15">
      <c r="A45" s="5"/>
      <c r="B45" s="31"/>
      <c r="C45" s="17"/>
      <c r="D45" s="17"/>
      <c r="E45" s="17"/>
      <c r="F45" s="43"/>
      <c r="G45" s="44"/>
      <c r="H45" s="45"/>
      <c r="I45" s="46"/>
      <c r="J45" s="38"/>
      <c r="K45" s="46"/>
      <c r="L45" s="46"/>
      <c r="M45" s="47"/>
      <c r="N45" s="46"/>
      <c r="O45" s="41"/>
    </row>
    <row r="46" spans="1:15">
      <c r="A46" s="5"/>
      <c r="B46" s="31"/>
      <c r="C46" s="42" t="s">
        <v>26</v>
      </c>
      <c r="D46" s="42" t="s">
        <v>27</v>
      </c>
      <c r="E46" s="17"/>
      <c r="F46" s="43">
        <v>989</v>
      </c>
      <c r="G46" s="44">
        <v>972</v>
      </c>
      <c r="H46" s="45">
        <f t="shared" si="0"/>
        <v>17</v>
      </c>
      <c r="I46" s="46">
        <f t="shared" si="1"/>
        <v>1767</v>
      </c>
      <c r="J46" s="1">
        <v>1757</v>
      </c>
      <c r="K46" s="46">
        <v>851</v>
      </c>
      <c r="L46" s="46">
        <v>916</v>
      </c>
      <c r="M46" s="47">
        <f t="shared" si="2"/>
        <v>10</v>
      </c>
      <c r="N46" s="46">
        <f t="shared" si="3"/>
        <v>14725</v>
      </c>
      <c r="O46" s="48">
        <v>0.12</v>
      </c>
    </row>
    <row r="47" spans="1:15" ht="13.5" customHeight="1">
      <c r="A47" s="5"/>
      <c r="B47" s="31"/>
      <c r="C47" s="98" t="s">
        <v>91</v>
      </c>
      <c r="D47" s="98"/>
      <c r="E47" s="42"/>
      <c r="F47" s="43">
        <v>78</v>
      </c>
      <c r="G47" s="44">
        <v>80</v>
      </c>
      <c r="H47" s="45">
        <f t="shared" si="0"/>
        <v>-2</v>
      </c>
      <c r="I47" s="46">
        <f t="shared" si="1"/>
        <v>111</v>
      </c>
      <c r="J47" s="1">
        <v>124</v>
      </c>
      <c r="K47" s="46">
        <v>53</v>
      </c>
      <c r="L47" s="46">
        <v>58</v>
      </c>
      <c r="M47" s="47">
        <f t="shared" si="2"/>
        <v>-13</v>
      </c>
      <c r="N47" s="46">
        <f t="shared" si="3"/>
        <v>2642.8571428571427</v>
      </c>
      <c r="O47" s="48">
        <v>4.2000000000000003E-2</v>
      </c>
    </row>
    <row r="48" spans="1:15" ht="13.5" customHeight="1">
      <c r="A48" s="5"/>
      <c r="B48" s="31"/>
      <c r="C48" s="98" t="s">
        <v>92</v>
      </c>
      <c r="D48" s="98"/>
      <c r="E48" s="42"/>
      <c r="F48" s="43">
        <v>363</v>
      </c>
      <c r="G48" s="44">
        <v>243</v>
      </c>
      <c r="H48" s="45">
        <f t="shared" si="0"/>
        <v>120</v>
      </c>
      <c r="I48" s="46">
        <f t="shared" si="1"/>
        <v>711</v>
      </c>
      <c r="J48" s="1">
        <v>470</v>
      </c>
      <c r="K48" s="46">
        <v>324</v>
      </c>
      <c r="L48" s="46">
        <v>387</v>
      </c>
      <c r="M48" s="47">
        <f t="shared" si="2"/>
        <v>241</v>
      </c>
      <c r="N48" s="46">
        <f t="shared" si="3"/>
        <v>3972.0670391061453</v>
      </c>
      <c r="O48" s="48">
        <v>0.17899999999999999</v>
      </c>
    </row>
    <row r="49" spans="1:15" ht="13.5" customHeight="1">
      <c r="A49" s="5"/>
      <c r="B49" s="31"/>
      <c r="C49" s="98" t="s">
        <v>93</v>
      </c>
      <c r="D49" s="98"/>
      <c r="E49" s="42"/>
      <c r="F49" s="43">
        <v>295</v>
      </c>
      <c r="G49" s="44">
        <v>295</v>
      </c>
      <c r="H49" s="45">
        <f t="shared" si="0"/>
        <v>0</v>
      </c>
      <c r="I49" s="46">
        <f t="shared" si="1"/>
        <v>438</v>
      </c>
      <c r="J49" s="1">
        <v>448</v>
      </c>
      <c r="K49" s="46">
        <v>223</v>
      </c>
      <c r="L49" s="46">
        <v>215</v>
      </c>
      <c r="M49" s="47">
        <f t="shared" si="2"/>
        <v>-10</v>
      </c>
      <c r="N49" s="46">
        <f t="shared" si="3"/>
        <v>13272.727272727272</v>
      </c>
      <c r="O49" s="48">
        <v>3.3000000000000002E-2</v>
      </c>
    </row>
    <row r="50" spans="1:15" ht="13.5" customHeight="1">
      <c r="A50" s="5"/>
      <c r="B50" s="31"/>
      <c r="C50" s="98" t="s">
        <v>94</v>
      </c>
      <c r="D50" s="98"/>
      <c r="E50" s="42"/>
      <c r="F50" s="43">
        <v>248</v>
      </c>
      <c r="G50" s="44">
        <v>242</v>
      </c>
      <c r="H50" s="45">
        <f t="shared" si="0"/>
        <v>6</v>
      </c>
      <c r="I50" s="46">
        <f t="shared" si="1"/>
        <v>319</v>
      </c>
      <c r="J50" s="1">
        <v>317</v>
      </c>
      <c r="K50" s="46">
        <v>164</v>
      </c>
      <c r="L50" s="46">
        <v>155</v>
      </c>
      <c r="M50" s="47">
        <f t="shared" si="2"/>
        <v>2</v>
      </c>
      <c r="N50" s="46">
        <f t="shared" si="3"/>
        <v>7975</v>
      </c>
      <c r="O50" s="48">
        <v>0.04</v>
      </c>
    </row>
    <row r="51" spans="1:15" ht="13.5" customHeight="1">
      <c r="A51" s="5"/>
      <c r="B51" s="31"/>
      <c r="C51" s="98" t="s">
        <v>95</v>
      </c>
      <c r="D51" s="98"/>
      <c r="E51" s="42"/>
      <c r="F51" s="43">
        <v>681</v>
      </c>
      <c r="G51" s="44">
        <v>600</v>
      </c>
      <c r="H51" s="45">
        <f t="shared" si="0"/>
        <v>81</v>
      </c>
      <c r="I51" s="46">
        <f t="shared" si="1"/>
        <v>992</v>
      </c>
      <c r="J51" s="1">
        <v>904</v>
      </c>
      <c r="K51" s="46">
        <v>499</v>
      </c>
      <c r="L51" s="46">
        <v>493</v>
      </c>
      <c r="M51" s="47">
        <f t="shared" si="2"/>
        <v>88</v>
      </c>
      <c r="N51" s="46">
        <f t="shared" si="3"/>
        <v>27555.555555555558</v>
      </c>
      <c r="O51" s="48">
        <v>3.5999999999999997E-2</v>
      </c>
    </row>
    <row r="52" spans="1:15" ht="13.5" customHeight="1">
      <c r="A52" s="5"/>
      <c r="B52" s="31"/>
      <c r="C52" s="98" t="s">
        <v>96</v>
      </c>
      <c r="D52" s="98"/>
      <c r="E52" s="42"/>
      <c r="F52" s="43">
        <v>979</v>
      </c>
      <c r="G52" s="44">
        <v>873</v>
      </c>
      <c r="H52" s="45">
        <f t="shared" si="0"/>
        <v>106</v>
      </c>
      <c r="I52" s="46">
        <f t="shared" si="1"/>
        <v>1659</v>
      </c>
      <c r="J52" s="1">
        <v>1492</v>
      </c>
      <c r="K52" s="46">
        <v>876</v>
      </c>
      <c r="L52" s="46">
        <v>783</v>
      </c>
      <c r="M52" s="47">
        <f t="shared" si="2"/>
        <v>167</v>
      </c>
      <c r="N52" s="46">
        <f t="shared" si="3"/>
        <v>15504.672897196262</v>
      </c>
      <c r="O52" s="48">
        <v>0.107</v>
      </c>
    </row>
    <row r="53" spans="1:15" ht="13.5" customHeight="1">
      <c r="A53" s="5"/>
      <c r="B53" s="31"/>
      <c r="C53" s="98" t="s">
        <v>97</v>
      </c>
      <c r="D53" s="98"/>
      <c r="E53" s="42"/>
      <c r="F53" s="43">
        <v>1326</v>
      </c>
      <c r="G53" s="44">
        <v>1317</v>
      </c>
      <c r="H53" s="45">
        <f t="shared" si="0"/>
        <v>9</v>
      </c>
      <c r="I53" s="46">
        <f t="shared" si="1"/>
        <v>2453</v>
      </c>
      <c r="J53" s="1">
        <v>2477</v>
      </c>
      <c r="K53" s="46">
        <v>1282</v>
      </c>
      <c r="L53" s="46">
        <v>1171</v>
      </c>
      <c r="M53" s="47">
        <f t="shared" si="2"/>
        <v>-24</v>
      </c>
      <c r="N53" s="46">
        <f t="shared" si="3"/>
        <v>11516.431924882629</v>
      </c>
      <c r="O53" s="48">
        <v>0.21299999999999999</v>
      </c>
    </row>
    <row r="54" spans="1:15" ht="13.5" customHeight="1">
      <c r="A54" s="5"/>
      <c r="B54" s="31"/>
      <c r="C54" s="98" t="s">
        <v>98</v>
      </c>
      <c r="D54" s="98"/>
      <c r="E54" s="42"/>
      <c r="F54" s="43">
        <v>1465</v>
      </c>
      <c r="G54" s="44">
        <v>1442</v>
      </c>
      <c r="H54" s="45">
        <f t="shared" si="0"/>
        <v>23</v>
      </c>
      <c r="I54" s="46">
        <f t="shared" si="1"/>
        <v>2828</v>
      </c>
      <c r="J54" s="1">
        <v>2847</v>
      </c>
      <c r="K54" s="46">
        <v>1446</v>
      </c>
      <c r="L54" s="46">
        <v>1382</v>
      </c>
      <c r="M54" s="47">
        <f t="shared" si="2"/>
        <v>-19</v>
      </c>
      <c r="N54" s="46">
        <f t="shared" si="3"/>
        <v>10136.200716845877</v>
      </c>
      <c r="O54" s="48">
        <v>0.27900000000000003</v>
      </c>
    </row>
    <row r="55" spans="1:15" ht="13.5" customHeight="1">
      <c r="A55" s="5"/>
      <c r="B55" s="31"/>
      <c r="C55" s="98" t="s">
        <v>99</v>
      </c>
      <c r="D55" s="98"/>
      <c r="E55" s="42"/>
      <c r="F55" s="43">
        <v>430</v>
      </c>
      <c r="G55" s="44">
        <v>435</v>
      </c>
      <c r="H55" s="45">
        <f t="shared" si="0"/>
        <v>-5</v>
      </c>
      <c r="I55" s="46">
        <f t="shared" si="1"/>
        <v>670</v>
      </c>
      <c r="J55" s="1">
        <v>690</v>
      </c>
      <c r="K55" s="46">
        <v>333</v>
      </c>
      <c r="L55" s="46">
        <v>337</v>
      </c>
      <c r="M55" s="47">
        <f t="shared" si="2"/>
        <v>-20</v>
      </c>
      <c r="N55" s="46">
        <f t="shared" si="3"/>
        <v>15227.272727272728</v>
      </c>
      <c r="O55" s="48">
        <v>4.3999999999999997E-2</v>
      </c>
    </row>
    <row r="56" spans="1:15">
      <c r="A56" s="5"/>
      <c r="B56" s="31"/>
      <c r="C56" s="17"/>
      <c r="D56" s="17"/>
      <c r="E56" s="17"/>
      <c r="F56" s="43"/>
      <c r="G56" s="44"/>
      <c r="H56" s="45"/>
      <c r="I56" s="46"/>
      <c r="J56" s="38"/>
      <c r="K56" s="46"/>
      <c r="L56" s="46"/>
      <c r="M56" s="47"/>
      <c r="N56" s="46"/>
      <c r="O56" s="41"/>
    </row>
    <row r="57" spans="1:15" ht="13.5" customHeight="1">
      <c r="A57" s="5"/>
      <c r="B57" s="31"/>
      <c r="C57" s="98" t="s">
        <v>100</v>
      </c>
      <c r="D57" s="98"/>
      <c r="E57" s="42"/>
      <c r="F57" s="43">
        <v>332</v>
      </c>
      <c r="G57" s="44">
        <v>339</v>
      </c>
      <c r="H57" s="45">
        <f t="shared" si="0"/>
        <v>-7</v>
      </c>
      <c r="I57" s="46">
        <f t="shared" si="1"/>
        <v>511</v>
      </c>
      <c r="J57" s="1">
        <v>521</v>
      </c>
      <c r="K57" s="46">
        <v>276</v>
      </c>
      <c r="L57" s="46">
        <v>235</v>
      </c>
      <c r="M57" s="47">
        <f t="shared" si="2"/>
        <v>-10</v>
      </c>
      <c r="N57" s="46">
        <f t="shared" si="3"/>
        <v>13102.564102564103</v>
      </c>
      <c r="O57" s="48">
        <v>3.9E-2</v>
      </c>
    </row>
    <row r="58" spans="1:15" ht="13.5" customHeight="1">
      <c r="A58" s="5"/>
      <c r="B58" s="31"/>
      <c r="C58" s="98" t="s">
        <v>101</v>
      </c>
      <c r="D58" s="98"/>
      <c r="E58" s="42"/>
      <c r="F58" s="43">
        <v>956</v>
      </c>
      <c r="G58" s="44">
        <v>902</v>
      </c>
      <c r="H58" s="45">
        <f t="shared" si="0"/>
        <v>54</v>
      </c>
      <c r="I58" s="46">
        <f t="shared" si="1"/>
        <v>1766</v>
      </c>
      <c r="J58" s="1">
        <v>1727</v>
      </c>
      <c r="K58" s="46">
        <v>912</v>
      </c>
      <c r="L58" s="46">
        <v>854</v>
      </c>
      <c r="M58" s="47">
        <f t="shared" si="2"/>
        <v>39</v>
      </c>
      <c r="N58" s="46">
        <f t="shared" si="3"/>
        <v>11393.548387096775</v>
      </c>
      <c r="O58" s="48">
        <v>0.155</v>
      </c>
    </row>
    <row r="59" spans="1:15">
      <c r="A59" s="5"/>
      <c r="B59" s="31"/>
      <c r="C59" s="42" t="s">
        <v>102</v>
      </c>
      <c r="D59" s="42" t="s">
        <v>18</v>
      </c>
      <c r="E59" s="17"/>
      <c r="F59" s="43">
        <v>977</v>
      </c>
      <c r="G59" s="44">
        <v>963</v>
      </c>
      <c r="H59" s="45">
        <f t="shared" si="0"/>
        <v>14</v>
      </c>
      <c r="I59" s="46">
        <f t="shared" si="1"/>
        <v>2041</v>
      </c>
      <c r="J59" s="1">
        <v>2049</v>
      </c>
      <c r="K59" s="46">
        <v>1002</v>
      </c>
      <c r="L59" s="46">
        <v>1039</v>
      </c>
      <c r="M59" s="47">
        <f t="shared" si="2"/>
        <v>-8</v>
      </c>
      <c r="N59" s="46">
        <f t="shared" si="3"/>
        <v>11797.687861271677</v>
      </c>
      <c r="O59" s="48">
        <v>0.17299999999999999</v>
      </c>
    </row>
    <row r="60" spans="1:15">
      <c r="A60" s="5"/>
      <c r="B60" s="31"/>
      <c r="C60" s="42" t="s">
        <v>102</v>
      </c>
      <c r="D60" s="42" t="s">
        <v>19</v>
      </c>
      <c r="E60" s="17"/>
      <c r="F60" s="43">
        <v>1003</v>
      </c>
      <c r="G60" s="44">
        <v>963</v>
      </c>
      <c r="H60" s="45">
        <f t="shared" si="0"/>
        <v>40</v>
      </c>
      <c r="I60" s="46">
        <f t="shared" si="1"/>
        <v>2299</v>
      </c>
      <c r="J60" s="1">
        <v>2174</v>
      </c>
      <c r="K60" s="46">
        <v>1124</v>
      </c>
      <c r="L60" s="46">
        <v>1175</v>
      </c>
      <c r="M60" s="47">
        <f t="shared" si="2"/>
        <v>125</v>
      </c>
      <c r="N60" s="46">
        <f t="shared" si="3"/>
        <v>7392.2829581993574</v>
      </c>
      <c r="O60" s="48">
        <v>0.311</v>
      </c>
    </row>
    <row r="61" spans="1:15">
      <c r="A61" s="5"/>
      <c r="B61" s="31"/>
      <c r="C61" s="42" t="s">
        <v>102</v>
      </c>
      <c r="D61" s="42" t="s">
        <v>20</v>
      </c>
      <c r="E61" s="17"/>
      <c r="F61" s="43">
        <v>1238</v>
      </c>
      <c r="G61" s="44">
        <v>1270</v>
      </c>
      <c r="H61" s="45">
        <f t="shared" si="0"/>
        <v>-32</v>
      </c>
      <c r="I61" s="46">
        <f t="shared" si="1"/>
        <v>2745</v>
      </c>
      <c r="J61" s="1">
        <v>2802</v>
      </c>
      <c r="K61" s="46">
        <v>1371</v>
      </c>
      <c r="L61" s="46">
        <v>1374</v>
      </c>
      <c r="M61" s="47">
        <f t="shared" si="2"/>
        <v>-57</v>
      </c>
      <c r="N61" s="46">
        <f t="shared" si="3"/>
        <v>10437.262357414449</v>
      </c>
      <c r="O61" s="48">
        <v>0.26300000000000001</v>
      </c>
    </row>
    <row r="62" spans="1:15">
      <c r="A62" s="5"/>
      <c r="B62" s="31"/>
      <c r="C62" s="42" t="s">
        <v>102</v>
      </c>
      <c r="D62" s="42" t="s">
        <v>21</v>
      </c>
      <c r="E62" s="17"/>
      <c r="F62" s="43">
        <v>1471</v>
      </c>
      <c r="G62" s="44">
        <v>1429</v>
      </c>
      <c r="H62" s="45">
        <f t="shared" si="0"/>
        <v>42</v>
      </c>
      <c r="I62" s="46">
        <f t="shared" si="1"/>
        <v>2810</v>
      </c>
      <c r="J62" s="1">
        <v>2801</v>
      </c>
      <c r="K62" s="46">
        <v>1364</v>
      </c>
      <c r="L62" s="46">
        <v>1446</v>
      </c>
      <c r="M62" s="47">
        <f t="shared" si="2"/>
        <v>9</v>
      </c>
      <c r="N62" s="46">
        <f t="shared" si="3"/>
        <v>11611.570247933885</v>
      </c>
      <c r="O62" s="48">
        <v>0.24199999999999999</v>
      </c>
    </row>
    <row r="63" spans="1:15" ht="13.5" customHeight="1">
      <c r="A63" s="5"/>
      <c r="B63" s="31"/>
      <c r="C63" s="98" t="s">
        <v>103</v>
      </c>
      <c r="D63" s="98"/>
      <c r="E63" s="42"/>
      <c r="F63" s="43">
        <v>2263</v>
      </c>
      <c r="G63" s="44">
        <v>2271</v>
      </c>
      <c r="H63" s="45">
        <f t="shared" si="0"/>
        <v>-8</v>
      </c>
      <c r="I63" s="46">
        <f t="shared" si="1"/>
        <v>4186</v>
      </c>
      <c r="J63" s="1">
        <v>4239</v>
      </c>
      <c r="K63" s="46">
        <v>2044</v>
      </c>
      <c r="L63" s="46">
        <v>2142</v>
      </c>
      <c r="M63" s="47">
        <f t="shared" si="2"/>
        <v>-53</v>
      </c>
      <c r="N63" s="46">
        <f t="shared" si="3"/>
        <v>7488.3720930232548</v>
      </c>
      <c r="O63" s="48">
        <v>0.55900000000000005</v>
      </c>
    </row>
    <row r="64" spans="1:15">
      <c r="A64" s="5"/>
      <c r="B64" s="31"/>
      <c r="C64" s="42" t="s">
        <v>104</v>
      </c>
      <c r="D64" s="42" t="s">
        <v>18</v>
      </c>
      <c r="E64" s="17"/>
      <c r="F64" s="43">
        <v>1614</v>
      </c>
      <c r="G64" s="44">
        <v>1601</v>
      </c>
      <c r="H64" s="45">
        <f t="shared" si="0"/>
        <v>13</v>
      </c>
      <c r="I64" s="46">
        <f t="shared" si="1"/>
        <v>3013</v>
      </c>
      <c r="J64" s="1">
        <v>3016</v>
      </c>
      <c r="K64" s="46">
        <v>1525</v>
      </c>
      <c r="L64" s="46">
        <v>1488</v>
      </c>
      <c r="M64" s="47">
        <f t="shared" si="2"/>
        <v>-3</v>
      </c>
      <c r="N64" s="46">
        <f t="shared" si="3"/>
        <v>8608.5714285714294</v>
      </c>
      <c r="O64" s="48">
        <v>0.35</v>
      </c>
    </row>
    <row r="65" spans="1:17">
      <c r="A65" s="5"/>
      <c r="B65" s="31"/>
      <c r="C65" s="42" t="s">
        <v>104</v>
      </c>
      <c r="D65" s="42" t="s">
        <v>19</v>
      </c>
      <c r="E65" s="17"/>
      <c r="F65" s="43">
        <v>867</v>
      </c>
      <c r="G65" s="44">
        <v>859</v>
      </c>
      <c r="H65" s="45">
        <f t="shared" si="0"/>
        <v>8</v>
      </c>
      <c r="I65" s="46">
        <f t="shared" si="1"/>
        <v>1972</v>
      </c>
      <c r="J65" s="1">
        <v>1978</v>
      </c>
      <c r="K65" s="46">
        <v>1015</v>
      </c>
      <c r="L65" s="46">
        <v>957</v>
      </c>
      <c r="M65" s="47">
        <f t="shared" si="2"/>
        <v>-6</v>
      </c>
      <c r="N65" s="46">
        <f t="shared" si="3"/>
        <v>6086.4197530864194</v>
      </c>
      <c r="O65" s="48">
        <v>0.32400000000000001</v>
      </c>
    </row>
    <row r="66" spans="1:17">
      <c r="A66" s="5"/>
      <c r="B66" s="31"/>
      <c r="C66" s="42" t="s">
        <v>104</v>
      </c>
      <c r="D66" s="42" t="s">
        <v>20</v>
      </c>
      <c r="E66" s="17"/>
      <c r="F66" s="43">
        <v>447</v>
      </c>
      <c r="G66" s="44">
        <v>428</v>
      </c>
      <c r="H66" s="45">
        <f t="shared" si="0"/>
        <v>19</v>
      </c>
      <c r="I66" s="46">
        <f t="shared" si="1"/>
        <v>1037</v>
      </c>
      <c r="J66" s="1">
        <v>1018</v>
      </c>
      <c r="K66" s="46">
        <v>524</v>
      </c>
      <c r="L66" s="46">
        <v>513</v>
      </c>
      <c r="M66" s="47">
        <f t="shared" si="2"/>
        <v>19</v>
      </c>
      <c r="N66" s="46">
        <f t="shared" si="3"/>
        <v>4692.3076923076924</v>
      </c>
      <c r="O66" s="48">
        <v>0.221</v>
      </c>
    </row>
    <row r="67" spans="1:17">
      <c r="A67" s="5"/>
      <c r="B67" s="31"/>
      <c r="C67" s="42"/>
      <c r="D67" s="17"/>
      <c r="E67" s="17"/>
      <c r="F67" s="43"/>
      <c r="G67" s="44"/>
      <c r="H67" s="45"/>
      <c r="I67" s="46"/>
      <c r="J67" s="38"/>
      <c r="K67" s="46"/>
      <c r="L67" s="46"/>
      <c r="M67" s="47"/>
      <c r="N67" s="46"/>
      <c r="O67" s="41"/>
    </row>
    <row r="68" spans="1:17">
      <c r="A68" s="5"/>
      <c r="B68" s="31"/>
      <c r="C68" s="42" t="s">
        <v>28</v>
      </c>
      <c r="D68" s="42" t="s">
        <v>18</v>
      </c>
      <c r="E68" s="17"/>
      <c r="F68" s="43">
        <v>736</v>
      </c>
      <c r="G68" s="44">
        <v>741</v>
      </c>
      <c r="H68" s="45">
        <f t="shared" si="0"/>
        <v>-5</v>
      </c>
      <c r="I68" s="46">
        <f t="shared" si="1"/>
        <v>1369</v>
      </c>
      <c r="J68" s="49">
        <v>1387</v>
      </c>
      <c r="K68" s="46">
        <v>710</v>
      </c>
      <c r="L68" s="46">
        <v>659</v>
      </c>
      <c r="M68" s="47">
        <f t="shared" si="2"/>
        <v>-18</v>
      </c>
      <c r="N68" s="46">
        <f t="shared" si="3"/>
        <v>6397.1962616822429</v>
      </c>
      <c r="O68" s="48">
        <v>0.214</v>
      </c>
    </row>
    <row r="69" spans="1:17" ht="6.75" customHeight="1">
      <c r="A69" s="5"/>
      <c r="B69" s="31"/>
      <c r="C69" s="31"/>
      <c r="D69" s="31"/>
      <c r="E69" s="31"/>
      <c r="F69" s="50"/>
      <c r="G69" s="51"/>
      <c r="H69" s="52"/>
      <c r="I69" s="51"/>
      <c r="J69" s="51"/>
      <c r="K69" s="51"/>
      <c r="L69" s="51"/>
      <c r="M69" s="52"/>
      <c r="N69" s="51"/>
      <c r="O69" s="53"/>
    </row>
    <row r="70" spans="1:17" ht="18" customHeight="1">
      <c r="A70" s="127" t="s">
        <v>1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17" s="56" customFormat="1" ht="13.5" customHeight="1">
      <c r="A71" s="54" t="s">
        <v>29</v>
      </c>
      <c r="B71" s="55"/>
      <c r="C71" s="55"/>
      <c r="D71" s="55"/>
      <c r="E71" s="55"/>
      <c r="F71" s="55"/>
      <c r="G71" s="55"/>
      <c r="H71" s="55"/>
      <c r="I71" s="55"/>
      <c r="J71" s="55"/>
      <c r="L71" s="57"/>
      <c r="M71" s="57"/>
    </row>
    <row r="72" spans="1:17" s="62" customFormat="1" ht="13.5" customHeight="1">
      <c r="A72" s="54" t="s">
        <v>30</v>
      </c>
      <c r="B72" s="58"/>
      <c r="C72" s="59"/>
      <c r="D72" s="59"/>
      <c r="E72" s="59"/>
      <c r="F72" s="59"/>
      <c r="G72" s="59"/>
      <c r="H72" s="59"/>
      <c r="I72" s="59"/>
      <c r="J72" s="59"/>
      <c r="K72" s="60"/>
      <c r="L72" s="61"/>
      <c r="M72" s="61"/>
      <c r="N72" s="60"/>
    </row>
    <row r="73" spans="1:17" s="62" customFormat="1" ht="13.5" customHeight="1">
      <c r="A73" s="54" t="s">
        <v>31</v>
      </c>
      <c r="B73" s="58"/>
      <c r="C73" s="59"/>
      <c r="D73" s="59"/>
      <c r="E73" s="59"/>
      <c r="F73" s="59"/>
      <c r="G73" s="59"/>
      <c r="H73" s="59"/>
      <c r="I73" s="59"/>
      <c r="J73" s="59"/>
      <c r="K73" s="60"/>
      <c r="L73" s="61"/>
      <c r="M73" s="61"/>
      <c r="N73" s="60"/>
    </row>
    <row r="74" spans="1:17" ht="18" customHeight="1">
      <c r="A74" s="108" t="s">
        <v>32</v>
      </c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</row>
    <row r="75" spans="1:17" ht="18" customHeight="1">
      <c r="A75" s="5"/>
      <c r="B75" s="5"/>
      <c r="C75" s="63"/>
      <c r="D75" s="63"/>
      <c r="E75" s="63"/>
    </row>
    <row r="76" spans="1:17" ht="4.5" customHeight="1" thickBot="1">
      <c r="A76" s="5"/>
      <c r="B76" s="5"/>
      <c r="C76" s="5"/>
      <c r="D76" s="5"/>
      <c r="E76" s="5"/>
    </row>
    <row r="77" spans="1:17" s="4" customFormat="1" ht="14.25" customHeight="1">
      <c r="A77" s="9"/>
      <c r="B77" s="112" t="s">
        <v>4</v>
      </c>
      <c r="C77" s="112"/>
      <c r="D77" s="112"/>
      <c r="E77" s="10"/>
      <c r="F77" s="115" t="s">
        <v>78</v>
      </c>
      <c r="G77" s="118" t="s">
        <v>5</v>
      </c>
      <c r="H77" s="120" t="s">
        <v>6</v>
      </c>
      <c r="I77" s="122" t="s">
        <v>7</v>
      </c>
      <c r="J77" s="122"/>
      <c r="K77" s="123"/>
      <c r="L77" s="123"/>
      <c r="M77" s="123"/>
      <c r="N77" s="115" t="s">
        <v>8</v>
      </c>
      <c r="O77" s="100" t="s">
        <v>9</v>
      </c>
      <c r="P77" s="3"/>
      <c r="Q77" s="3"/>
    </row>
    <row r="78" spans="1:17" s="4" customFormat="1" ht="14.25" customHeight="1">
      <c r="A78" s="11"/>
      <c r="B78" s="113"/>
      <c r="C78" s="113"/>
      <c r="D78" s="113"/>
      <c r="E78" s="12"/>
      <c r="F78" s="116"/>
      <c r="G78" s="119"/>
      <c r="H78" s="121"/>
      <c r="I78" s="103"/>
      <c r="J78" s="103"/>
      <c r="K78" s="103"/>
      <c r="L78" s="103"/>
      <c r="M78" s="103"/>
      <c r="N78" s="116"/>
      <c r="O78" s="101"/>
      <c r="P78" s="3"/>
      <c r="Q78" s="3"/>
    </row>
    <row r="79" spans="1:17" s="4" customFormat="1" ht="14.25" customHeight="1">
      <c r="A79" s="11"/>
      <c r="B79" s="113"/>
      <c r="C79" s="113"/>
      <c r="D79" s="113"/>
      <c r="E79" s="12"/>
      <c r="F79" s="116"/>
      <c r="G79" s="119"/>
      <c r="H79" s="121"/>
      <c r="I79" s="102" t="s">
        <v>10</v>
      </c>
      <c r="J79" s="104" t="s">
        <v>11</v>
      </c>
      <c r="K79" s="102" t="s">
        <v>12</v>
      </c>
      <c r="L79" s="102" t="s">
        <v>13</v>
      </c>
      <c r="M79" s="102" t="s">
        <v>14</v>
      </c>
      <c r="N79" s="116"/>
      <c r="O79" s="101"/>
      <c r="P79" s="3"/>
      <c r="Q79" s="3"/>
    </row>
    <row r="80" spans="1:17" s="4" customFormat="1" ht="14.25" customHeight="1">
      <c r="A80" s="13"/>
      <c r="B80" s="114"/>
      <c r="C80" s="114"/>
      <c r="D80" s="114"/>
      <c r="E80" s="14"/>
      <c r="F80" s="117"/>
      <c r="G80" s="119"/>
      <c r="H80" s="105"/>
      <c r="I80" s="103"/>
      <c r="J80" s="105"/>
      <c r="K80" s="103"/>
      <c r="L80" s="103"/>
      <c r="M80" s="103"/>
      <c r="N80" s="117"/>
      <c r="O80" s="101"/>
      <c r="P80" s="3"/>
      <c r="Q80" s="3"/>
    </row>
    <row r="81" spans="1:15" ht="6.95" customHeight="1">
      <c r="A81" s="5"/>
      <c r="B81" s="15"/>
      <c r="C81" s="16"/>
      <c r="D81" s="16"/>
      <c r="E81" s="67"/>
      <c r="F81" s="19"/>
      <c r="G81" s="19"/>
      <c r="H81" s="20"/>
      <c r="I81" s="19"/>
      <c r="J81" s="19"/>
      <c r="K81" s="19"/>
      <c r="L81" s="19"/>
      <c r="M81" s="20"/>
      <c r="N81" s="19"/>
      <c r="O81" s="21"/>
    </row>
    <row r="82" spans="1:15">
      <c r="A82" s="5"/>
      <c r="B82" s="31"/>
      <c r="C82" s="42" t="s">
        <v>28</v>
      </c>
      <c r="D82" s="42" t="s">
        <v>19</v>
      </c>
      <c r="E82" s="17"/>
      <c r="F82" s="43">
        <v>952</v>
      </c>
      <c r="G82" s="68">
        <v>961</v>
      </c>
      <c r="H82" s="45">
        <f>F82-G82</f>
        <v>-9</v>
      </c>
      <c r="I82" s="46">
        <f>K82+L82</f>
        <v>1599</v>
      </c>
      <c r="J82" s="49">
        <v>1628</v>
      </c>
      <c r="K82" s="46">
        <v>852</v>
      </c>
      <c r="L82" s="46">
        <v>747</v>
      </c>
      <c r="M82" s="47">
        <f>I82-J82</f>
        <v>-29</v>
      </c>
      <c r="N82" s="46">
        <f>I82/O82</f>
        <v>4787.4251497005989</v>
      </c>
      <c r="O82" s="48">
        <v>0.33400000000000002</v>
      </c>
    </row>
    <row r="83" spans="1:15">
      <c r="A83" s="5"/>
      <c r="B83" s="31"/>
      <c r="C83" s="42" t="s">
        <v>28</v>
      </c>
      <c r="D83" s="42" t="s">
        <v>20</v>
      </c>
      <c r="E83" s="17"/>
      <c r="F83" s="43">
        <v>1496</v>
      </c>
      <c r="G83" s="68">
        <v>1502</v>
      </c>
      <c r="H83" s="45">
        <f>F83-G83</f>
        <v>-6</v>
      </c>
      <c r="I83" s="46">
        <f>K83+L83</f>
        <v>2719</v>
      </c>
      <c r="J83" s="49">
        <v>2760</v>
      </c>
      <c r="K83" s="46">
        <v>1142</v>
      </c>
      <c r="L83" s="46">
        <v>1577</v>
      </c>
      <c r="M83" s="47">
        <f>I83-J83</f>
        <v>-41</v>
      </c>
      <c r="N83" s="46">
        <f>I83/O83</f>
        <v>10498.069498069497</v>
      </c>
      <c r="O83" s="48">
        <v>0.25900000000000001</v>
      </c>
    </row>
    <row r="84" spans="1:15">
      <c r="A84" s="69"/>
      <c r="B84" s="70"/>
      <c r="C84" s="71" t="s">
        <v>33</v>
      </c>
      <c r="D84" s="71" t="s">
        <v>18</v>
      </c>
      <c r="E84" s="72"/>
      <c r="F84" s="43">
        <v>942</v>
      </c>
      <c r="G84" s="68">
        <v>927</v>
      </c>
      <c r="H84" s="45">
        <f t="shared" ref="H84:H99" si="4">F84-G84</f>
        <v>15</v>
      </c>
      <c r="I84" s="46">
        <f>K84+L84</f>
        <v>1710</v>
      </c>
      <c r="J84" s="1">
        <v>1712</v>
      </c>
      <c r="K84" s="46">
        <v>858</v>
      </c>
      <c r="L84" s="46">
        <v>852</v>
      </c>
      <c r="M84" s="47">
        <f t="shared" ref="M84:M99" si="5">I84-J84</f>
        <v>-2</v>
      </c>
      <c r="N84" s="46">
        <f t="shared" ref="N84:N99" si="6">I84/O84</f>
        <v>7808.2191780821913</v>
      </c>
      <c r="O84" s="48">
        <v>0.219</v>
      </c>
    </row>
    <row r="85" spans="1:15">
      <c r="A85" s="69"/>
      <c r="B85" s="70"/>
      <c r="C85" s="71" t="s">
        <v>33</v>
      </c>
      <c r="D85" s="71" t="s">
        <v>19</v>
      </c>
      <c r="E85" s="72"/>
      <c r="F85" s="43">
        <v>793</v>
      </c>
      <c r="G85" s="68">
        <v>815</v>
      </c>
      <c r="H85" s="45">
        <f t="shared" si="4"/>
        <v>-22</v>
      </c>
      <c r="I85" s="46">
        <f t="shared" ref="I85:I99" si="7">K85+L85</f>
        <v>1425</v>
      </c>
      <c r="J85" s="1">
        <v>1444</v>
      </c>
      <c r="K85" s="46">
        <v>734</v>
      </c>
      <c r="L85" s="46">
        <v>691</v>
      </c>
      <c r="M85" s="47">
        <f t="shared" si="5"/>
        <v>-19</v>
      </c>
      <c r="N85" s="46">
        <f t="shared" si="6"/>
        <v>6168.8311688311687</v>
      </c>
      <c r="O85" s="48">
        <v>0.23100000000000001</v>
      </c>
    </row>
    <row r="86" spans="1:15">
      <c r="A86" s="69"/>
      <c r="B86" s="70"/>
      <c r="C86" s="71" t="s">
        <v>33</v>
      </c>
      <c r="D86" s="71" t="s">
        <v>20</v>
      </c>
      <c r="E86" s="72"/>
      <c r="F86" s="43">
        <v>770</v>
      </c>
      <c r="G86" s="68">
        <v>764</v>
      </c>
      <c r="H86" s="45">
        <f t="shared" si="4"/>
        <v>6</v>
      </c>
      <c r="I86" s="46">
        <f t="shared" si="7"/>
        <v>1484</v>
      </c>
      <c r="J86" s="1">
        <v>1494</v>
      </c>
      <c r="K86" s="46">
        <v>714</v>
      </c>
      <c r="L86" s="46">
        <v>770</v>
      </c>
      <c r="M86" s="47">
        <f t="shared" si="5"/>
        <v>-10</v>
      </c>
      <c r="N86" s="46">
        <f t="shared" si="6"/>
        <v>10027.027027027027</v>
      </c>
      <c r="O86" s="48">
        <v>0.14799999999999999</v>
      </c>
    </row>
    <row r="87" spans="1:15">
      <c r="A87" s="69"/>
      <c r="B87" s="70"/>
      <c r="C87" s="71" t="s">
        <v>33</v>
      </c>
      <c r="D87" s="71" t="s">
        <v>21</v>
      </c>
      <c r="E87" s="72"/>
      <c r="F87" s="43">
        <v>991</v>
      </c>
      <c r="G87" s="68">
        <v>973</v>
      </c>
      <c r="H87" s="45">
        <f t="shared" si="4"/>
        <v>18</v>
      </c>
      <c r="I87" s="46">
        <f t="shared" si="7"/>
        <v>2187</v>
      </c>
      <c r="J87" s="1">
        <v>2172</v>
      </c>
      <c r="K87" s="46">
        <v>1090</v>
      </c>
      <c r="L87" s="46">
        <v>1097</v>
      </c>
      <c r="M87" s="47">
        <f t="shared" si="5"/>
        <v>15</v>
      </c>
      <c r="N87" s="46">
        <f t="shared" si="6"/>
        <v>6339.130434782609</v>
      </c>
      <c r="O87" s="48">
        <v>0.34499999999999997</v>
      </c>
    </row>
    <row r="88" spans="1:15">
      <c r="A88" s="69"/>
      <c r="B88" s="70"/>
      <c r="C88" s="71" t="s">
        <v>33</v>
      </c>
      <c r="D88" s="71" t="s">
        <v>34</v>
      </c>
      <c r="E88" s="72"/>
      <c r="F88" s="43">
        <v>712</v>
      </c>
      <c r="G88" s="68">
        <v>715</v>
      </c>
      <c r="H88" s="45">
        <f t="shared" si="4"/>
        <v>-3</v>
      </c>
      <c r="I88" s="46">
        <f t="shared" si="7"/>
        <v>1566</v>
      </c>
      <c r="J88" s="1">
        <v>1581</v>
      </c>
      <c r="K88" s="46">
        <v>801</v>
      </c>
      <c r="L88" s="46">
        <v>765</v>
      </c>
      <c r="M88" s="47">
        <f t="shared" si="5"/>
        <v>-15</v>
      </c>
      <c r="N88" s="46">
        <f t="shared" si="6"/>
        <v>7250</v>
      </c>
      <c r="O88" s="48">
        <v>0.216</v>
      </c>
    </row>
    <row r="89" spans="1:15">
      <c r="A89" s="69"/>
      <c r="B89" s="70"/>
      <c r="C89" s="71" t="s">
        <v>35</v>
      </c>
      <c r="D89" s="71" t="s">
        <v>18</v>
      </c>
      <c r="E89" s="72"/>
      <c r="F89" s="43">
        <v>1739</v>
      </c>
      <c r="G89" s="68">
        <v>1745</v>
      </c>
      <c r="H89" s="45">
        <f t="shared" si="4"/>
        <v>-6</v>
      </c>
      <c r="I89" s="46">
        <f t="shared" si="7"/>
        <v>3529</v>
      </c>
      <c r="J89" s="1">
        <v>3554</v>
      </c>
      <c r="K89" s="46">
        <v>1743</v>
      </c>
      <c r="L89" s="46">
        <v>1786</v>
      </c>
      <c r="M89" s="47">
        <f t="shared" si="5"/>
        <v>-25</v>
      </c>
      <c r="N89" s="46">
        <f t="shared" si="6"/>
        <v>7705.240174672489</v>
      </c>
      <c r="O89" s="48">
        <v>0.45800000000000002</v>
      </c>
    </row>
    <row r="90" spans="1:15">
      <c r="A90" s="69"/>
      <c r="B90" s="70"/>
      <c r="C90" s="71" t="s">
        <v>35</v>
      </c>
      <c r="D90" s="71" t="s">
        <v>19</v>
      </c>
      <c r="E90" s="72"/>
      <c r="F90" s="43">
        <v>621</v>
      </c>
      <c r="G90" s="68">
        <v>602</v>
      </c>
      <c r="H90" s="45">
        <f t="shared" si="4"/>
        <v>19</v>
      </c>
      <c r="I90" s="46">
        <f t="shared" si="7"/>
        <v>1377</v>
      </c>
      <c r="J90" s="1">
        <v>1344</v>
      </c>
      <c r="K90" s="46">
        <v>736</v>
      </c>
      <c r="L90" s="46">
        <v>641</v>
      </c>
      <c r="M90" s="47">
        <f t="shared" si="5"/>
        <v>33</v>
      </c>
      <c r="N90" s="46">
        <f t="shared" si="6"/>
        <v>7363.636363636364</v>
      </c>
      <c r="O90" s="48">
        <v>0.187</v>
      </c>
    </row>
    <row r="91" spans="1:15">
      <c r="A91" s="69"/>
      <c r="B91" s="70"/>
      <c r="C91" s="71" t="s">
        <v>35</v>
      </c>
      <c r="D91" s="71" t="s">
        <v>20</v>
      </c>
      <c r="E91" s="72"/>
      <c r="F91" s="43">
        <v>1272</v>
      </c>
      <c r="G91" s="68">
        <v>1224</v>
      </c>
      <c r="H91" s="45">
        <f t="shared" si="4"/>
        <v>48</v>
      </c>
      <c r="I91" s="46">
        <f t="shared" si="7"/>
        <v>2547</v>
      </c>
      <c r="J91" s="1">
        <v>2480</v>
      </c>
      <c r="K91" s="46">
        <v>1347</v>
      </c>
      <c r="L91" s="46">
        <v>1200</v>
      </c>
      <c r="M91" s="47">
        <f t="shared" si="5"/>
        <v>67</v>
      </c>
      <c r="N91" s="46">
        <f t="shared" si="6"/>
        <v>8461.7940199335553</v>
      </c>
      <c r="O91" s="48">
        <v>0.30099999999999999</v>
      </c>
    </row>
    <row r="92" spans="1:15">
      <c r="A92" s="69"/>
      <c r="B92" s="70"/>
      <c r="C92" s="71"/>
      <c r="D92" s="70"/>
      <c r="E92" s="70"/>
      <c r="F92" s="43"/>
      <c r="G92" s="68"/>
      <c r="H92" s="45"/>
      <c r="I92" s="46"/>
      <c r="J92" s="1"/>
      <c r="K92" s="46"/>
      <c r="L92" s="46"/>
      <c r="M92" s="47"/>
      <c r="N92" s="46"/>
      <c r="O92" s="48"/>
    </row>
    <row r="93" spans="1:15">
      <c r="A93" s="69"/>
      <c r="B93" s="70"/>
      <c r="C93" s="71" t="s">
        <v>35</v>
      </c>
      <c r="D93" s="71" t="s">
        <v>21</v>
      </c>
      <c r="E93" s="72"/>
      <c r="F93" s="43">
        <v>641</v>
      </c>
      <c r="G93" s="68">
        <v>623</v>
      </c>
      <c r="H93" s="45">
        <f>F93-G93</f>
        <v>18</v>
      </c>
      <c r="I93" s="46">
        <f>K93+L93</f>
        <v>1277</v>
      </c>
      <c r="J93" s="1">
        <v>1262</v>
      </c>
      <c r="K93" s="46">
        <v>626</v>
      </c>
      <c r="L93" s="46">
        <v>651</v>
      </c>
      <c r="M93" s="47">
        <f>I93-J93</f>
        <v>15</v>
      </c>
      <c r="N93" s="46">
        <f>I93/O93</f>
        <v>6023.5849056603774</v>
      </c>
      <c r="O93" s="48">
        <v>0.21199999999999999</v>
      </c>
    </row>
    <row r="94" spans="1:15">
      <c r="A94" s="69"/>
      <c r="B94" s="70"/>
      <c r="C94" s="71" t="s">
        <v>35</v>
      </c>
      <c r="D94" s="71" t="s">
        <v>34</v>
      </c>
      <c r="E94" s="72"/>
      <c r="F94" s="43">
        <v>1107</v>
      </c>
      <c r="G94" s="68">
        <v>1120</v>
      </c>
      <c r="H94" s="45">
        <f>F94-G94</f>
        <v>-13</v>
      </c>
      <c r="I94" s="46">
        <f>K94+L94</f>
        <v>2170</v>
      </c>
      <c r="J94" s="1">
        <v>2207</v>
      </c>
      <c r="K94" s="46">
        <v>1111</v>
      </c>
      <c r="L94" s="46">
        <v>1059</v>
      </c>
      <c r="M94" s="47">
        <f>I94-J94</f>
        <v>-37</v>
      </c>
      <c r="N94" s="46">
        <f>I94/O94</f>
        <v>8893.442622950819</v>
      </c>
      <c r="O94" s="48">
        <v>0.24399999999999999</v>
      </c>
    </row>
    <row r="95" spans="1:15">
      <c r="A95" s="69"/>
      <c r="B95" s="70"/>
      <c r="C95" s="71" t="s">
        <v>35</v>
      </c>
      <c r="D95" s="71" t="s">
        <v>36</v>
      </c>
      <c r="E95" s="72"/>
      <c r="F95" s="43">
        <v>1728</v>
      </c>
      <c r="G95" s="68">
        <v>1736</v>
      </c>
      <c r="H95" s="45">
        <f t="shared" si="4"/>
        <v>-8</v>
      </c>
      <c r="I95" s="46">
        <f t="shared" si="7"/>
        <v>3401</v>
      </c>
      <c r="J95" s="1">
        <v>3431</v>
      </c>
      <c r="K95" s="46">
        <v>1811</v>
      </c>
      <c r="L95" s="46">
        <v>1590</v>
      </c>
      <c r="M95" s="47">
        <f t="shared" si="5"/>
        <v>-30</v>
      </c>
      <c r="N95" s="46">
        <f t="shared" si="6"/>
        <v>12060.283687943263</v>
      </c>
      <c r="O95" s="48">
        <v>0.28199999999999997</v>
      </c>
    </row>
    <row r="96" spans="1:15">
      <c r="A96" s="69"/>
      <c r="B96" s="70"/>
      <c r="C96" s="71" t="s">
        <v>35</v>
      </c>
      <c r="D96" s="71" t="s">
        <v>37</v>
      </c>
      <c r="E96" s="72"/>
      <c r="F96" s="43">
        <v>957</v>
      </c>
      <c r="G96" s="68">
        <v>973</v>
      </c>
      <c r="H96" s="45">
        <f t="shared" si="4"/>
        <v>-16</v>
      </c>
      <c r="I96" s="46">
        <f t="shared" si="7"/>
        <v>1893</v>
      </c>
      <c r="J96" s="1">
        <v>1936</v>
      </c>
      <c r="K96" s="46">
        <v>975</v>
      </c>
      <c r="L96" s="46">
        <v>918</v>
      </c>
      <c r="M96" s="47">
        <f t="shared" si="5"/>
        <v>-43</v>
      </c>
      <c r="N96" s="46">
        <f t="shared" si="6"/>
        <v>7063.432835820895</v>
      </c>
      <c r="O96" s="48">
        <v>0.26800000000000002</v>
      </c>
    </row>
    <row r="97" spans="1:17" ht="13.5" customHeight="1">
      <c r="A97" s="69"/>
      <c r="B97" s="70"/>
      <c r="C97" s="106" t="s">
        <v>105</v>
      </c>
      <c r="D97" s="106"/>
      <c r="E97" s="71"/>
      <c r="F97" s="43">
        <v>684</v>
      </c>
      <c r="G97" s="68">
        <v>675</v>
      </c>
      <c r="H97" s="45">
        <f t="shared" si="4"/>
        <v>9</v>
      </c>
      <c r="I97" s="46">
        <f t="shared" si="7"/>
        <v>1443</v>
      </c>
      <c r="J97" s="1">
        <v>1445</v>
      </c>
      <c r="K97" s="46">
        <v>683</v>
      </c>
      <c r="L97" s="46">
        <v>760</v>
      </c>
      <c r="M97" s="47">
        <f t="shared" si="5"/>
        <v>-2</v>
      </c>
      <c r="N97" s="46">
        <f t="shared" si="6"/>
        <v>9370.1298701298711</v>
      </c>
      <c r="O97" s="48">
        <v>0.154</v>
      </c>
    </row>
    <row r="98" spans="1:17" ht="13.5" customHeight="1">
      <c r="A98" s="69"/>
      <c r="B98" s="70"/>
      <c r="C98" s="106" t="s">
        <v>106</v>
      </c>
      <c r="D98" s="106"/>
      <c r="E98" s="71"/>
      <c r="F98" s="43">
        <v>2224</v>
      </c>
      <c r="G98" s="68">
        <v>2220</v>
      </c>
      <c r="H98" s="45">
        <f t="shared" si="4"/>
        <v>4</v>
      </c>
      <c r="I98" s="46">
        <f t="shared" si="7"/>
        <v>4500</v>
      </c>
      <c r="J98" s="1">
        <v>4533</v>
      </c>
      <c r="K98" s="46">
        <v>2363</v>
      </c>
      <c r="L98" s="46">
        <v>2137</v>
      </c>
      <c r="M98" s="47">
        <f t="shared" si="5"/>
        <v>-33</v>
      </c>
      <c r="N98" s="46">
        <f t="shared" si="6"/>
        <v>6696.4285714285706</v>
      </c>
      <c r="O98" s="48">
        <v>0.67200000000000004</v>
      </c>
    </row>
    <row r="99" spans="1:17" ht="13.5" customHeight="1">
      <c r="A99" s="69"/>
      <c r="B99" s="70"/>
      <c r="C99" s="106" t="s">
        <v>107</v>
      </c>
      <c r="D99" s="106"/>
      <c r="E99" s="71"/>
      <c r="F99" s="43">
        <v>614</v>
      </c>
      <c r="G99" s="68">
        <v>612</v>
      </c>
      <c r="H99" s="45">
        <f t="shared" si="4"/>
        <v>2</v>
      </c>
      <c r="I99" s="46">
        <f t="shared" si="7"/>
        <v>1294</v>
      </c>
      <c r="J99" s="1">
        <v>1300</v>
      </c>
      <c r="K99" s="46">
        <v>623</v>
      </c>
      <c r="L99" s="46">
        <v>671</v>
      </c>
      <c r="M99" s="47">
        <f t="shared" si="5"/>
        <v>-6</v>
      </c>
      <c r="N99" s="46">
        <f t="shared" si="6"/>
        <v>8924.1379310344837</v>
      </c>
      <c r="O99" s="48">
        <v>0.14499999999999999</v>
      </c>
    </row>
    <row r="100" spans="1:17">
      <c r="A100" s="69"/>
      <c r="B100" s="70"/>
      <c r="C100" s="72"/>
      <c r="D100" s="72"/>
      <c r="E100" s="72"/>
      <c r="F100" s="35"/>
      <c r="G100" s="36"/>
      <c r="H100" s="45"/>
      <c r="I100" s="38"/>
      <c r="J100" s="38"/>
      <c r="K100" s="36"/>
      <c r="L100" s="36"/>
      <c r="M100" s="45"/>
      <c r="N100" s="38"/>
      <c r="O100" s="41"/>
    </row>
    <row r="101" spans="1:17" s="30" customFormat="1" ht="13.5" customHeight="1">
      <c r="A101" s="73"/>
      <c r="B101" s="107" t="s">
        <v>38</v>
      </c>
      <c r="C101" s="107"/>
      <c r="D101" s="107"/>
      <c r="E101" s="74"/>
      <c r="F101" s="75">
        <f>SUM(F103:F109)</f>
        <v>10145</v>
      </c>
      <c r="G101" s="25">
        <f>SUM(G103:G109)</f>
        <v>10091</v>
      </c>
      <c r="H101" s="26">
        <f>F101-G101</f>
        <v>54</v>
      </c>
      <c r="I101" s="76">
        <f>K101+L101</f>
        <v>21116</v>
      </c>
      <c r="J101" s="76">
        <f>SUM(J103:J109)</f>
        <v>21125</v>
      </c>
      <c r="K101" s="76">
        <f>SUM(K103:K109)</f>
        <v>10586</v>
      </c>
      <c r="L101" s="76">
        <f>SUM(L103:L109)</f>
        <v>10530</v>
      </c>
      <c r="M101" s="26">
        <f>I101-J101</f>
        <v>-9</v>
      </c>
      <c r="N101" s="76">
        <f>I101/O101</f>
        <v>801.70089980637078</v>
      </c>
      <c r="O101" s="27">
        <v>26.338999999999999</v>
      </c>
      <c r="P101" s="77"/>
      <c r="Q101" s="29"/>
    </row>
    <row r="102" spans="1:17">
      <c r="A102" s="69"/>
      <c r="B102" s="70"/>
      <c r="C102" s="72"/>
      <c r="D102" s="72"/>
      <c r="E102" s="72"/>
      <c r="F102" s="35"/>
      <c r="G102" s="36"/>
      <c r="H102" s="45"/>
      <c r="I102" s="38"/>
      <c r="J102" s="38"/>
      <c r="K102" s="36"/>
      <c r="L102" s="36"/>
      <c r="M102" s="45"/>
      <c r="N102" s="38"/>
      <c r="O102" s="41"/>
    </row>
    <row r="103" spans="1:17" ht="13.5" customHeight="1">
      <c r="A103" s="69"/>
      <c r="B103" s="70"/>
      <c r="C103" s="106" t="s">
        <v>108</v>
      </c>
      <c r="D103" s="106"/>
      <c r="E103" s="71"/>
      <c r="F103" s="43">
        <v>5527</v>
      </c>
      <c r="G103" s="68">
        <v>5403</v>
      </c>
      <c r="H103" s="45">
        <f t="shared" ref="H103:H109" si="8">F103-G103</f>
        <v>124</v>
      </c>
      <c r="I103" s="46">
        <f t="shared" ref="I103:I109" si="9">K103+L103</f>
        <v>11925</v>
      </c>
      <c r="J103" s="1">
        <v>11819</v>
      </c>
      <c r="K103" s="46">
        <v>6017</v>
      </c>
      <c r="L103" s="46">
        <v>5908</v>
      </c>
      <c r="M103" s="47">
        <f t="shared" ref="M103:M109" si="10">I103-J103</f>
        <v>106</v>
      </c>
      <c r="N103" s="46">
        <f t="shared" ref="N103:N109" si="11">I103/O103</f>
        <v>9075.3424657534251</v>
      </c>
      <c r="O103" s="48">
        <v>1.3140000000000001</v>
      </c>
    </row>
    <row r="104" spans="1:17" ht="13.5" customHeight="1">
      <c r="A104" s="69"/>
      <c r="B104" s="70"/>
      <c r="C104" s="106" t="s">
        <v>109</v>
      </c>
      <c r="D104" s="106"/>
      <c r="E104" s="71"/>
      <c r="F104" s="43">
        <v>1700</v>
      </c>
      <c r="G104" s="68">
        <v>1706</v>
      </c>
      <c r="H104" s="45">
        <f t="shared" si="8"/>
        <v>-6</v>
      </c>
      <c r="I104" s="46">
        <f t="shared" si="9"/>
        <v>3385</v>
      </c>
      <c r="J104" s="1">
        <v>3394</v>
      </c>
      <c r="K104" s="46">
        <v>1653</v>
      </c>
      <c r="L104" s="46">
        <v>1732</v>
      </c>
      <c r="M104" s="47">
        <f t="shared" si="10"/>
        <v>-9</v>
      </c>
      <c r="N104" s="46">
        <f t="shared" si="11"/>
        <v>2349.0631505898682</v>
      </c>
      <c r="O104" s="48">
        <v>1.4410000000000001</v>
      </c>
    </row>
    <row r="105" spans="1:17" ht="13.5" customHeight="1">
      <c r="A105" s="69"/>
      <c r="B105" s="70"/>
      <c r="C105" s="106" t="s">
        <v>110</v>
      </c>
      <c r="D105" s="106"/>
      <c r="E105" s="71"/>
      <c r="F105" s="43">
        <v>1477</v>
      </c>
      <c r="G105" s="68">
        <v>1466</v>
      </c>
      <c r="H105" s="45">
        <f t="shared" si="8"/>
        <v>11</v>
      </c>
      <c r="I105" s="46">
        <f t="shared" si="9"/>
        <v>2900</v>
      </c>
      <c r="J105" s="1">
        <v>2906</v>
      </c>
      <c r="K105" s="46">
        <v>1489</v>
      </c>
      <c r="L105" s="46">
        <v>1411</v>
      </c>
      <c r="M105" s="47">
        <f t="shared" si="10"/>
        <v>-6</v>
      </c>
      <c r="N105" s="46">
        <f t="shared" si="11"/>
        <v>626.75599740652694</v>
      </c>
      <c r="O105" s="48">
        <v>4.6269999999999998</v>
      </c>
    </row>
    <row r="106" spans="1:17" ht="13.5" customHeight="1">
      <c r="A106" s="69"/>
      <c r="B106" s="70"/>
      <c r="C106" s="106" t="s">
        <v>111</v>
      </c>
      <c r="D106" s="106"/>
      <c r="E106" s="71"/>
      <c r="F106" s="43">
        <v>138</v>
      </c>
      <c r="G106" s="68">
        <v>197</v>
      </c>
      <c r="H106" s="45">
        <f t="shared" si="8"/>
        <v>-59</v>
      </c>
      <c r="I106" s="46">
        <f t="shared" si="9"/>
        <v>277</v>
      </c>
      <c r="J106" s="1">
        <v>343</v>
      </c>
      <c r="K106" s="46">
        <v>135</v>
      </c>
      <c r="L106" s="46">
        <v>142</v>
      </c>
      <c r="M106" s="47">
        <f t="shared" si="10"/>
        <v>-66</v>
      </c>
      <c r="N106" s="46">
        <f t="shared" si="11"/>
        <v>32.123390931230432</v>
      </c>
      <c r="O106" s="48">
        <v>8.6229999999999993</v>
      </c>
    </row>
    <row r="107" spans="1:17" ht="13.5" customHeight="1">
      <c r="A107" s="69"/>
      <c r="B107" s="70"/>
      <c r="C107" s="106" t="s">
        <v>112</v>
      </c>
      <c r="D107" s="106"/>
      <c r="E107" s="71"/>
      <c r="F107" s="43">
        <v>324</v>
      </c>
      <c r="G107" s="68">
        <v>327</v>
      </c>
      <c r="H107" s="45">
        <f t="shared" si="8"/>
        <v>-3</v>
      </c>
      <c r="I107" s="46">
        <f t="shared" si="9"/>
        <v>737</v>
      </c>
      <c r="J107" s="1">
        <v>753</v>
      </c>
      <c r="K107" s="46">
        <v>363</v>
      </c>
      <c r="L107" s="46">
        <v>374</v>
      </c>
      <c r="M107" s="47">
        <f t="shared" si="10"/>
        <v>-16</v>
      </c>
      <c r="N107" s="46">
        <f t="shared" si="11"/>
        <v>3509.5238095238096</v>
      </c>
      <c r="O107" s="48">
        <v>0.21</v>
      </c>
    </row>
    <row r="108" spans="1:17" ht="13.5" customHeight="1">
      <c r="A108" s="69"/>
      <c r="B108" s="70"/>
      <c r="C108" s="106" t="s">
        <v>113</v>
      </c>
      <c r="D108" s="106"/>
      <c r="E108" s="71"/>
      <c r="F108" s="43">
        <v>648</v>
      </c>
      <c r="G108" s="68">
        <v>667</v>
      </c>
      <c r="H108" s="45">
        <f t="shared" si="8"/>
        <v>-19</v>
      </c>
      <c r="I108" s="46">
        <f t="shared" si="9"/>
        <v>1166</v>
      </c>
      <c r="J108" s="1">
        <v>1194</v>
      </c>
      <c r="K108" s="46">
        <v>555</v>
      </c>
      <c r="L108" s="46">
        <v>611</v>
      </c>
      <c r="M108" s="47">
        <f t="shared" si="10"/>
        <v>-28</v>
      </c>
      <c r="N108" s="46">
        <f t="shared" si="11"/>
        <v>126.09494971342058</v>
      </c>
      <c r="O108" s="48">
        <v>9.2469999999999999</v>
      </c>
    </row>
    <row r="109" spans="1:17" ht="13.5" customHeight="1">
      <c r="A109" s="69"/>
      <c r="B109" s="70"/>
      <c r="C109" s="106" t="s">
        <v>114</v>
      </c>
      <c r="D109" s="106"/>
      <c r="E109" s="71"/>
      <c r="F109" s="43">
        <v>331</v>
      </c>
      <c r="G109" s="68">
        <v>325</v>
      </c>
      <c r="H109" s="45">
        <f t="shared" si="8"/>
        <v>6</v>
      </c>
      <c r="I109" s="46">
        <f t="shared" si="9"/>
        <v>726</v>
      </c>
      <c r="J109" s="1">
        <v>716</v>
      </c>
      <c r="K109" s="46">
        <v>374</v>
      </c>
      <c r="L109" s="46">
        <v>352</v>
      </c>
      <c r="M109" s="47">
        <f t="shared" si="10"/>
        <v>10</v>
      </c>
      <c r="N109" s="46">
        <f t="shared" si="11"/>
        <v>827.82212086659069</v>
      </c>
      <c r="O109" s="48">
        <v>0.877</v>
      </c>
    </row>
    <row r="110" spans="1:17">
      <c r="A110" s="69"/>
      <c r="B110" s="70"/>
      <c r="C110" s="72"/>
      <c r="D110" s="72"/>
      <c r="E110" s="72"/>
      <c r="F110" s="35"/>
      <c r="G110" s="36"/>
      <c r="H110" s="45"/>
      <c r="I110" s="38"/>
      <c r="J110" s="38"/>
      <c r="K110" s="36"/>
      <c r="L110" s="36"/>
      <c r="M110" s="45"/>
      <c r="N110" s="38"/>
      <c r="O110" s="41"/>
    </row>
    <row r="111" spans="1:17" s="30" customFormat="1" ht="13.5" customHeight="1">
      <c r="A111" s="73"/>
      <c r="B111" s="107" t="s">
        <v>39</v>
      </c>
      <c r="C111" s="107"/>
      <c r="D111" s="107"/>
      <c r="E111" s="74"/>
      <c r="F111" s="75">
        <f>SUM(F113:F127)</f>
        <v>15470</v>
      </c>
      <c r="G111" s="25">
        <f>SUM(G113:G127)</f>
        <v>15273</v>
      </c>
      <c r="H111" s="26">
        <f>F111-G111</f>
        <v>197</v>
      </c>
      <c r="I111" s="76">
        <f>K111+L111</f>
        <v>35660</v>
      </c>
      <c r="J111" s="76">
        <f>SUM(J113:J127)</f>
        <v>35653</v>
      </c>
      <c r="K111" s="76">
        <f>SUM(K113:K127)</f>
        <v>18034</v>
      </c>
      <c r="L111" s="76">
        <f>SUM(L113:L127)</f>
        <v>17626</v>
      </c>
      <c r="M111" s="26">
        <f>I111-J111</f>
        <v>7</v>
      </c>
      <c r="N111" s="76">
        <f>I111/O111</f>
        <v>4562.4360286591609</v>
      </c>
      <c r="O111" s="27">
        <v>7.8159999999999998</v>
      </c>
      <c r="P111" s="77"/>
      <c r="Q111" s="29"/>
    </row>
    <row r="112" spans="1:17">
      <c r="A112" s="69"/>
      <c r="B112" s="70"/>
      <c r="C112" s="72"/>
      <c r="D112" s="72"/>
      <c r="E112" s="72"/>
      <c r="F112" s="35"/>
      <c r="G112" s="36"/>
      <c r="H112" s="45"/>
      <c r="I112" s="38"/>
      <c r="J112" s="38"/>
      <c r="K112" s="36"/>
      <c r="L112" s="36"/>
      <c r="M112" s="45"/>
      <c r="N112" s="38"/>
      <c r="O112" s="41"/>
    </row>
    <row r="113" spans="1:15" ht="13.5" customHeight="1">
      <c r="A113" s="69"/>
      <c r="B113" s="70"/>
      <c r="C113" s="106" t="s">
        <v>115</v>
      </c>
      <c r="D113" s="106"/>
      <c r="E113" s="71"/>
      <c r="F113" s="43">
        <v>1201</v>
      </c>
      <c r="G113" s="68">
        <v>1169</v>
      </c>
      <c r="H113" s="45">
        <f t="shared" ref="H113:H127" si="12">F113-G113</f>
        <v>32</v>
      </c>
      <c r="I113" s="46">
        <f t="shared" ref="I113:I127" si="13">K113+L113</f>
        <v>2789</v>
      </c>
      <c r="J113" s="1">
        <v>2749</v>
      </c>
      <c r="K113" s="46">
        <v>1488</v>
      </c>
      <c r="L113" s="46">
        <v>1301</v>
      </c>
      <c r="M113" s="47">
        <f t="shared" ref="M113:M127" si="14">I113-J113</f>
        <v>40</v>
      </c>
      <c r="N113" s="46">
        <f t="shared" ref="N113:N127" si="15">I113/O113</f>
        <v>2410.5445116681071</v>
      </c>
      <c r="O113" s="48">
        <v>1.157</v>
      </c>
    </row>
    <row r="114" spans="1:15">
      <c r="A114" s="69"/>
      <c r="B114" s="70"/>
      <c r="C114" s="71" t="s">
        <v>40</v>
      </c>
      <c r="D114" s="71" t="s">
        <v>41</v>
      </c>
      <c r="E114" s="72"/>
      <c r="F114" s="43">
        <v>1280</v>
      </c>
      <c r="G114" s="68">
        <v>1253</v>
      </c>
      <c r="H114" s="45">
        <f t="shared" si="12"/>
        <v>27</v>
      </c>
      <c r="I114" s="46">
        <f t="shared" si="13"/>
        <v>2515</v>
      </c>
      <c r="J114" s="1">
        <v>2499</v>
      </c>
      <c r="K114" s="46">
        <v>1333</v>
      </c>
      <c r="L114" s="46">
        <v>1182</v>
      </c>
      <c r="M114" s="47">
        <f t="shared" si="14"/>
        <v>16</v>
      </c>
      <c r="N114" s="46">
        <f t="shared" si="15"/>
        <v>7859.375</v>
      </c>
      <c r="O114" s="48">
        <v>0.32</v>
      </c>
    </row>
    <row r="115" spans="1:15">
      <c r="A115" s="69"/>
      <c r="B115" s="70"/>
      <c r="C115" s="71" t="s">
        <v>40</v>
      </c>
      <c r="D115" s="71" t="s">
        <v>20</v>
      </c>
      <c r="E115" s="72"/>
      <c r="F115" s="43">
        <v>1328</v>
      </c>
      <c r="G115" s="68">
        <v>1326</v>
      </c>
      <c r="H115" s="45">
        <f t="shared" si="12"/>
        <v>2</v>
      </c>
      <c r="I115" s="46">
        <f t="shared" si="13"/>
        <v>3474</v>
      </c>
      <c r="J115" s="1">
        <v>3528</v>
      </c>
      <c r="K115" s="46">
        <v>1658</v>
      </c>
      <c r="L115" s="46">
        <v>1816</v>
      </c>
      <c r="M115" s="47">
        <f t="shared" si="14"/>
        <v>-54</v>
      </c>
      <c r="N115" s="46">
        <f t="shared" si="15"/>
        <v>15440</v>
      </c>
      <c r="O115" s="48">
        <v>0.22500000000000001</v>
      </c>
    </row>
    <row r="116" spans="1:15" ht="13.5" customHeight="1">
      <c r="A116" s="69"/>
      <c r="B116" s="70"/>
      <c r="C116" s="106" t="s">
        <v>116</v>
      </c>
      <c r="D116" s="106"/>
      <c r="E116" s="71"/>
      <c r="F116" s="43">
        <v>1165</v>
      </c>
      <c r="G116" s="68">
        <v>1157</v>
      </c>
      <c r="H116" s="45">
        <f t="shared" si="12"/>
        <v>8</v>
      </c>
      <c r="I116" s="46">
        <f t="shared" si="13"/>
        <v>2627</v>
      </c>
      <c r="J116" s="1">
        <v>2605</v>
      </c>
      <c r="K116" s="46">
        <v>1356</v>
      </c>
      <c r="L116" s="46">
        <v>1271</v>
      </c>
      <c r="M116" s="47">
        <f t="shared" si="14"/>
        <v>22</v>
      </c>
      <c r="N116" s="46">
        <f t="shared" si="15"/>
        <v>2616.5338645418328</v>
      </c>
      <c r="O116" s="48">
        <v>1.004</v>
      </c>
    </row>
    <row r="117" spans="1:15">
      <c r="A117" s="69"/>
      <c r="B117" s="70"/>
      <c r="C117" s="71" t="s">
        <v>42</v>
      </c>
      <c r="D117" s="71" t="s">
        <v>41</v>
      </c>
      <c r="E117" s="72"/>
      <c r="F117" s="43">
        <v>850</v>
      </c>
      <c r="G117" s="68">
        <v>856</v>
      </c>
      <c r="H117" s="45">
        <f t="shared" si="12"/>
        <v>-6</v>
      </c>
      <c r="I117" s="46">
        <f t="shared" si="13"/>
        <v>2181</v>
      </c>
      <c r="J117" s="1">
        <v>2221</v>
      </c>
      <c r="K117" s="46">
        <v>1087</v>
      </c>
      <c r="L117" s="46">
        <v>1094</v>
      </c>
      <c r="M117" s="47">
        <f t="shared" si="14"/>
        <v>-40</v>
      </c>
      <c r="N117" s="46">
        <f t="shared" si="15"/>
        <v>5255.4216867469886</v>
      </c>
      <c r="O117" s="48">
        <v>0.41499999999999998</v>
      </c>
    </row>
    <row r="118" spans="1:15">
      <c r="A118" s="69"/>
      <c r="B118" s="70"/>
      <c r="C118" s="71" t="s">
        <v>42</v>
      </c>
      <c r="D118" s="71" t="s">
        <v>20</v>
      </c>
      <c r="E118" s="72"/>
      <c r="F118" s="43">
        <v>2427</v>
      </c>
      <c r="G118" s="68">
        <v>2415</v>
      </c>
      <c r="H118" s="45">
        <f t="shared" si="12"/>
        <v>12</v>
      </c>
      <c r="I118" s="46">
        <f t="shared" si="13"/>
        <v>6178</v>
      </c>
      <c r="J118" s="1">
        <v>6302</v>
      </c>
      <c r="K118" s="46">
        <v>2892</v>
      </c>
      <c r="L118" s="46">
        <v>3286</v>
      </c>
      <c r="M118" s="47">
        <f t="shared" si="14"/>
        <v>-124</v>
      </c>
      <c r="N118" s="46">
        <f t="shared" si="15"/>
        <v>15105.13447432763</v>
      </c>
      <c r="O118" s="48">
        <v>0.40899999999999997</v>
      </c>
    </row>
    <row r="119" spans="1:15" ht="13.5" customHeight="1">
      <c r="A119" s="69"/>
      <c r="B119" s="70"/>
      <c r="C119" s="106" t="s">
        <v>117</v>
      </c>
      <c r="D119" s="106"/>
      <c r="E119" s="71"/>
      <c r="F119" s="43">
        <v>337</v>
      </c>
      <c r="G119" s="68">
        <v>339</v>
      </c>
      <c r="H119" s="45">
        <f t="shared" si="12"/>
        <v>-2</v>
      </c>
      <c r="I119" s="46">
        <f t="shared" si="13"/>
        <v>854</v>
      </c>
      <c r="J119" s="1">
        <v>876</v>
      </c>
      <c r="K119" s="46">
        <v>442</v>
      </c>
      <c r="L119" s="46">
        <v>412</v>
      </c>
      <c r="M119" s="47">
        <f t="shared" si="14"/>
        <v>-22</v>
      </c>
      <c r="N119" s="46">
        <f t="shared" si="15"/>
        <v>1030.1568154402896</v>
      </c>
      <c r="O119" s="48">
        <v>0.82899999999999996</v>
      </c>
    </row>
    <row r="120" spans="1:15" ht="13.5" customHeight="1">
      <c r="A120" s="69"/>
      <c r="B120" s="70"/>
      <c r="C120" s="106" t="s">
        <v>118</v>
      </c>
      <c r="D120" s="106"/>
      <c r="E120" s="71"/>
      <c r="F120" s="43">
        <v>1720</v>
      </c>
      <c r="G120" s="68">
        <v>1653</v>
      </c>
      <c r="H120" s="45">
        <f t="shared" si="12"/>
        <v>67</v>
      </c>
      <c r="I120" s="46">
        <f t="shared" si="13"/>
        <v>3965</v>
      </c>
      <c r="J120" s="1">
        <v>3896</v>
      </c>
      <c r="K120" s="46">
        <v>2110</v>
      </c>
      <c r="L120" s="46">
        <v>1855</v>
      </c>
      <c r="M120" s="47">
        <f t="shared" si="14"/>
        <v>69</v>
      </c>
      <c r="N120" s="46">
        <f t="shared" si="15"/>
        <v>8657.2052401746714</v>
      </c>
      <c r="O120" s="48">
        <v>0.45800000000000002</v>
      </c>
    </row>
    <row r="121" spans="1:15">
      <c r="A121" s="69"/>
      <c r="B121" s="70"/>
      <c r="C121" s="71" t="s">
        <v>43</v>
      </c>
      <c r="D121" s="71" t="s">
        <v>18</v>
      </c>
      <c r="E121" s="72"/>
      <c r="F121" s="43">
        <v>371</v>
      </c>
      <c r="G121" s="68">
        <v>377</v>
      </c>
      <c r="H121" s="45">
        <f t="shared" si="12"/>
        <v>-6</v>
      </c>
      <c r="I121" s="46">
        <f t="shared" si="13"/>
        <v>808</v>
      </c>
      <c r="J121" s="1">
        <v>819</v>
      </c>
      <c r="K121" s="46">
        <v>385</v>
      </c>
      <c r="L121" s="46">
        <v>423</v>
      </c>
      <c r="M121" s="47">
        <f t="shared" si="14"/>
        <v>-11</v>
      </c>
      <c r="N121" s="46">
        <f t="shared" si="15"/>
        <v>6905.9829059829053</v>
      </c>
      <c r="O121" s="48">
        <v>0.11700000000000001</v>
      </c>
    </row>
    <row r="122" spans="1:15">
      <c r="A122" s="69"/>
      <c r="B122" s="70"/>
      <c r="C122" s="71" t="s">
        <v>43</v>
      </c>
      <c r="D122" s="71" t="s">
        <v>41</v>
      </c>
      <c r="E122" s="72"/>
      <c r="F122" s="43">
        <v>632</v>
      </c>
      <c r="G122" s="68">
        <v>625</v>
      </c>
      <c r="H122" s="45">
        <f t="shared" si="12"/>
        <v>7</v>
      </c>
      <c r="I122" s="46">
        <f t="shared" si="13"/>
        <v>1424</v>
      </c>
      <c r="J122" s="1">
        <v>1413</v>
      </c>
      <c r="K122" s="46">
        <v>684</v>
      </c>
      <c r="L122" s="46">
        <v>740</v>
      </c>
      <c r="M122" s="47">
        <f t="shared" si="14"/>
        <v>11</v>
      </c>
      <c r="N122" s="46">
        <f t="shared" si="15"/>
        <v>8526.9461077844298</v>
      </c>
      <c r="O122" s="48">
        <v>0.16700000000000001</v>
      </c>
    </row>
    <row r="123" spans="1:15">
      <c r="A123" s="69"/>
      <c r="B123" s="70"/>
      <c r="C123" s="71"/>
      <c r="D123" s="72"/>
      <c r="E123" s="72"/>
      <c r="F123" s="43"/>
      <c r="G123" s="36"/>
      <c r="H123" s="45"/>
      <c r="I123" s="38"/>
      <c r="J123" s="38"/>
      <c r="K123" s="46"/>
      <c r="L123" s="46"/>
      <c r="M123" s="47"/>
      <c r="N123" s="38"/>
      <c r="O123" s="41"/>
    </row>
    <row r="124" spans="1:15">
      <c r="A124" s="69"/>
      <c r="B124" s="70"/>
      <c r="C124" s="71" t="s">
        <v>43</v>
      </c>
      <c r="D124" s="71" t="s">
        <v>24</v>
      </c>
      <c r="E124" s="72"/>
      <c r="F124" s="43">
        <v>425</v>
      </c>
      <c r="G124" s="68">
        <v>424</v>
      </c>
      <c r="H124" s="45">
        <f t="shared" si="12"/>
        <v>1</v>
      </c>
      <c r="I124" s="46">
        <f t="shared" si="13"/>
        <v>952</v>
      </c>
      <c r="J124" s="1">
        <v>943</v>
      </c>
      <c r="K124" s="46">
        <v>449</v>
      </c>
      <c r="L124" s="46">
        <v>503</v>
      </c>
      <c r="M124" s="47">
        <f t="shared" si="14"/>
        <v>9</v>
      </c>
      <c r="N124" s="46">
        <f t="shared" si="15"/>
        <v>7379.8449612403101</v>
      </c>
      <c r="O124" s="48">
        <v>0.129</v>
      </c>
    </row>
    <row r="125" spans="1:15">
      <c r="A125" s="69"/>
      <c r="B125" s="70"/>
      <c r="C125" s="106" t="s">
        <v>44</v>
      </c>
      <c r="D125" s="106"/>
      <c r="E125" s="71"/>
      <c r="F125" s="43">
        <v>1354</v>
      </c>
      <c r="G125" s="68">
        <v>1326</v>
      </c>
      <c r="H125" s="45">
        <f t="shared" si="12"/>
        <v>28</v>
      </c>
      <c r="I125" s="46">
        <f t="shared" si="13"/>
        <v>3787</v>
      </c>
      <c r="J125" s="1">
        <v>3701</v>
      </c>
      <c r="K125" s="46">
        <v>1901</v>
      </c>
      <c r="L125" s="46">
        <v>1886</v>
      </c>
      <c r="M125" s="47">
        <f t="shared" si="14"/>
        <v>86</v>
      </c>
      <c r="N125" s="46">
        <f t="shared" si="15"/>
        <v>1929.1900152827304</v>
      </c>
      <c r="O125" s="48">
        <v>1.9630000000000001</v>
      </c>
    </row>
    <row r="126" spans="1:15">
      <c r="A126" s="69"/>
      <c r="B126" s="70"/>
      <c r="C126" s="71" t="s">
        <v>44</v>
      </c>
      <c r="D126" s="71" t="s">
        <v>41</v>
      </c>
      <c r="E126" s="72"/>
      <c r="F126" s="43">
        <v>735</v>
      </c>
      <c r="G126" s="68">
        <v>706</v>
      </c>
      <c r="H126" s="45">
        <f t="shared" si="12"/>
        <v>29</v>
      </c>
      <c r="I126" s="46">
        <f t="shared" si="13"/>
        <v>1196</v>
      </c>
      <c r="J126" s="1">
        <v>1176</v>
      </c>
      <c r="K126" s="46">
        <v>682</v>
      </c>
      <c r="L126" s="46">
        <v>514</v>
      </c>
      <c r="M126" s="47">
        <f t="shared" si="14"/>
        <v>20</v>
      </c>
      <c r="N126" s="46">
        <f t="shared" si="15"/>
        <v>5511.5207373271887</v>
      </c>
      <c r="O126" s="48">
        <v>0.217</v>
      </c>
    </row>
    <row r="127" spans="1:15">
      <c r="A127" s="69"/>
      <c r="B127" s="70"/>
      <c r="C127" s="71" t="s">
        <v>44</v>
      </c>
      <c r="D127" s="71" t="s">
        <v>24</v>
      </c>
      <c r="E127" s="72"/>
      <c r="F127" s="43">
        <v>1645</v>
      </c>
      <c r="G127" s="68">
        <v>1647</v>
      </c>
      <c r="H127" s="45">
        <f t="shared" si="12"/>
        <v>-2</v>
      </c>
      <c r="I127" s="46">
        <f t="shared" si="13"/>
        <v>2910</v>
      </c>
      <c r="J127" s="1">
        <v>2925</v>
      </c>
      <c r="K127" s="46">
        <v>1567</v>
      </c>
      <c r="L127" s="46">
        <v>1343</v>
      </c>
      <c r="M127" s="47">
        <f t="shared" si="14"/>
        <v>-15</v>
      </c>
      <c r="N127" s="46">
        <f t="shared" si="15"/>
        <v>7167.4876847290634</v>
      </c>
      <c r="O127" s="48">
        <v>0.40600000000000003</v>
      </c>
    </row>
    <row r="128" spans="1:15">
      <c r="A128" s="69"/>
      <c r="B128" s="70"/>
      <c r="C128" s="72"/>
      <c r="D128" s="72"/>
      <c r="E128" s="72"/>
      <c r="F128" s="35"/>
      <c r="G128" s="36"/>
      <c r="H128" s="45"/>
      <c r="I128" s="38"/>
      <c r="J128" s="38"/>
      <c r="K128" s="36"/>
      <c r="L128" s="36"/>
      <c r="M128" s="45"/>
      <c r="N128" s="38"/>
      <c r="O128" s="41"/>
    </row>
    <row r="129" spans="1:17" s="30" customFormat="1" ht="13.5" customHeight="1">
      <c r="A129" s="73"/>
      <c r="B129" s="107" t="s">
        <v>45</v>
      </c>
      <c r="C129" s="107"/>
      <c r="D129" s="107"/>
      <c r="E129" s="74"/>
      <c r="F129" s="75">
        <f>SUM(F131:F134)</f>
        <v>9420</v>
      </c>
      <c r="G129" s="25">
        <f>SUM(G131:G134)</f>
        <v>9156</v>
      </c>
      <c r="H129" s="26">
        <f>F129-G129</f>
        <v>264</v>
      </c>
      <c r="I129" s="76">
        <f>K129+L129</f>
        <v>19572</v>
      </c>
      <c r="J129" s="76">
        <f>SUM(J131:J134)</f>
        <v>19365</v>
      </c>
      <c r="K129" s="76">
        <f>SUM(K131:K134)</f>
        <v>9984</v>
      </c>
      <c r="L129" s="76">
        <f>SUM(L131:L134)</f>
        <v>9588</v>
      </c>
      <c r="M129" s="26">
        <f>I129-J129</f>
        <v>207</v>
      </c>
      <c r="N129" s="76">
        <f>I129/O129</f>
        <v>4790.0146842878121</v>
      </c>
      <c r="O129" s="27">
        <v>4.0860000000000003</v>
      </c>
      <c r="P129" s="77"/>
      <c r="Q129" s="29"/>
    </row>
    <row r="130" spans="1:17">
      <c r="A130" s="69"/>
      <c r="B130" s="70"/>
      <c r="C130" s="72"/>
      <c r="D130" s="72"/>
      <c r="E130" s="72"/>
      <c r="F130" s="35"/>
      <c r="G130" s="36"/>
      <c r="H130" s="45"/>
      <c r="I130" s="38"/>
      <c r="J130" s="38"/>
      <c r="K130" s="36"/>
      <c r="L130" s="36"/>
      <c r="M130" s="45"/>
      <c r="N130" s="38"/>
      <c r="O130" s="41"/>
    </row>
    <row r="131" spans="1:17">
      <c r="A131" s="69"/>
      <c r="B131" s="70"/>
      <c r="C131" s="106" t="s">
        <v>46</v>
      </c>
      <c r="D131" s="106"/>
      <c r="E131" s="71"/>
      <c r="F131" s="43">
        <v>2272</v>
      </c>
      <c r="G131" s="68">
        <v>2178</v>
      </c>
      <c r="H131" s="45">
        <f>F131-G131</f>
        <v>94</v>
      </c>
      <c r="I131" s="46">
        <f>K131+L131</f>
        <v>4529</v>
      </c>
      <c r="J131" s="1">
        <v>4409</v>
      </c>
      <c r="K131" s="46">
        <v>2430</v>
      </c>
      <c r="L131" s="46">
        <v>2099</v>
      </c>
      <c r="M131" s="47">
        <f>I131-J131</f>
        <v>120</v>
      </c>
      <c r="N131" s="46">
        <f>I131/O131</f>
        <v>2414.1791044776119</v>
      </c>
      <c r="O131" s="48">
        <v>1.8759999999999999</v>
      </c>
    </row>
    <row r="132" spans="1:17" ht="13.5" customHeight="1">
      <c r="A132" s="69"/>
      <c r="B132" s="70"/>
      <c r="C132" s="106" t="s">
        <v>119</v>
      </c>
      <c r="D132" s="106"/>
      <c r="E132" s="71"/>
      <c r="F132" s="43">
        <v>3398</v>
      </c>
      <c r="G132" s="68">
        <v>3304</v>
      </c>
      <c r="H132" s="45">
        <f>F132-G132</f>
        <v>94</v>
      </c>
      <c r="I132" s="46">
        <f>K132+L132</f>
        <v>6967</v>
      </c>
      <c r="J132" s="1">
        <v>6960</v>
      </c>
      <c r="K132" s="46">
        <v>3659</v>
      </c>
      <c r="L132" s="46">
        <v>3308</v>
      </c>
      <c r="M132" s="47">
        <f>I132-J132</f>
        <v>7</v>
      </c>
      <c r="N132" s="46">
        <f>I132/O132</f>
        <v>6511.2149532710273</v>
      </c>
      <c r="O132" s="48">
        <v>1.07</v>
      </c>
    </row>
    <row r="133" spans="1:17" ht="13.5" customHeight="1">
      <c r="A133" s="69"/>
      <c r="B133" s="70"/>
      <c r="C133" s="106" t="s">
        <v>120</v>
      </c>
      <c r="D133" s="106"/>
      <c r="E133" s="71"/>
      <c r="F133" s="43">
        <v>1381</v>
      </c>
      <c r="G133" s="68">
        <v>1385</v>
      </c>
      <c r="H133" s="45">
        <f>F133-G133</f>
        <v>-4</v>
      </c>
      <c r="I133" s="46">
        <f>K133+L133</f>
        <v>3046</v>
      </c>
      <c r="J133" s="1">
        <v>3094</v>
      </c>
      <c r="K133" s="46">
        <v>1466</v>
      </c>
      <c r="L133" s="46">
        <v>1580</v>
      </c>
      <c r="M133" s="47">
        <f>I133-J133</f>
        <v>-48</v>
      </c>
      <c r="N133" s="46">
        <f>I133/O133</f>
        <v>9401.2345679012342</v>
      </c>
      <c r="O133" s="48">
        <v>0.32400000000000001</v>
      </c>
    </row>
    <row r="134" spans="1:17">
      <c r="A134" s="69"/>
      <c r="B134" s="70"/>
      <c r="C134" s="106" t="s">
        <v>47</v>
      </c>
      <c r="D134" s="106"/>
      <c r="E134" s="71"/>
      <c r="F134" s="43">
        <v>2369</v>
      </c>
      <c r="G134" s="68">
        <v>2289</v>
      </c>
      <c r="H134" s="45">
        <f>F134-G134</f>
        <v>80</v>
      </c>
      <c r="I134" s="46">
        <f>K134+L134</f>
        <v>5030</v>
      </c>
      <c r="J134" s="1">
        <v>4902</v>
      </c>
      <c r="K134" s="46">
        <v>2429</v>
      </c>
      <c r="L134" s="46">
        <v>2601</v>
      </c>
      <c r="M134" s="47">
        <f>I134-J134</f>
        <v>128</v>
      </c>
      <c r="N134" s="46">
        <f>I134/O134</f>
        <v>6164.2156862745105</v>
      </c>
      <c r="O134" s="48">
        <v>0.81599999999999995</v>
      </c>
    </row>
    <row r="135" spans="1:17">
      <c r="A135" s="69"/>
      <c r="B135" s="70"/>
      <c r="C135" s="72"/>
      <c r="D135" s="72"/>
      <c r="E135" s="72"/>
      <c r="F135" s="35"/>
      <c r="G135" s="36"/>
      <c r="H135" s="45"/>
      <c r="I135" s="38"/>
      <c r="J135" s="38"/>
      <c r="K135" s="36"/>
      <c r="L135" s="36"/>
      <c r="M135" s="45"/>
      <c r="N135" s="38"/>
      <c r="O135" s="41"/>
    </row>
    <row r="136" spans="1:17" s="30" customFormat="1" ht="13.5" customHeight="1">
      <c r="A136" s="73"/>
      <c r="B136" s="107" t="s">
        <v>48</v>
      </c>
      <c r="C136" s="107"/>
      <c r="D136" s="107"/>
      <c r="E136" s="74"/>
      <c r="F136" s="75">
        <f>SUM(F138:F145,F155:F156)</f>
        <v>22922</v>
      </c>
      <c r="G136" s="25">
        <f>SUM(G138:G145,G155:G156)</f>
        <v>22747</v>
      </c>
      <c r="H136" s="26">
        <f>F136-G136</f>
        <v>175</v>
      </c>
      <c r="I136" s="76">
        <f>K136+L136</f>
        <v>55202</v>
      </c>
      <c r="J136" s="76">
        <f>SUM(J138:J145)+J155+J156</f>
        <v>55533</v>
      </c>
      <c r="K136" s="76">
        <f>SUM(K138:K145,K155:K156)</f>
        <v>27017</v>
      </c>
      <c r="L136" s="76">
        <f>SUM(L138:L145,L155:L156)</f>
        <v>28185</v>
      </c>
      <c r="M136" s="26">
        <f>I136-J136</f>
        <v>-331</v>
      </c>
      <c r="N136" s="76">
        <f>I136/O136</f>
        <v>5826.6835549926109</v>
      </c>
      <c r="O136" s="27">
        <v>9.4740000000000002</v>
      </c>
      <c r="P136" s="77"/>
      <c r="Q136" s="29"/>
    </row>
    <row r="137" spans="1:17">
      <c r="A137" s="69"/>
      <c r="B137" s="70"/>
      <c r="C137" s="72"/>
      <c r="D137" s="72"/>
      <c r="E137" s="72"/>
      <c r="F137" s="35"/>
      <c r="G137" s="36"/>
      <c r="H137" s="45"/>
      <c r="I137" s="38"/>
      <c r="J137" s="38"/>
      <c r="K137" s="36"/>
      <c r="L137" s="36"/>
      <c r="M137" s="45"/>
      <c r="N137" s="38"/>
      <c r="O137" s="41"/>
    </row>
    <row r="138" spans="1:17" ht="13.5" customHeight="1">
      <c r="A138" s="69"/>
      <c r="B138" s="70"/>
      <c r="C138" s="106" t="s">
        <v>121</v>
      </c>
      <c r="D138" s="106"/>
      <c r="E138" s="71"/>
      <c r="F138" s="43">
        <v>902</v>
      </c>
      <c r="G138" s="68">
        <v>892</v>
      </c>
      <c r="H138" s="45">
        <f t="shared" ref="H138:H145" si="16">F138-G138</f>
        <v>10</v>
      </c>
      <c r="I138" s="46">
        <f t="shared" ref="I138:I145" si="17">K138+L138</f>
        <v>1806</v>
      </c>
      <c r="J138" s="1">
        <v>1785</v>
      </c>
      <c r="K138" s="46">
        <v>906</v>
      </c>
      <c r="L138" s="46">
        <v>900</v>
      </c>
      <c r="M138" s="47">
        <f t="shared" ref="M138:M145" si="18">I138-J138</f>
        <v>21</v>
      </c>
      <c r="N138" s="46">
        <f t="shared" ref="N138:N145" si="19">I138/O138</f>
        <v>898.95470383275267</v>
      </c>
      <c r="O138" s="48">
        <v>2.0089999999999999</v>
      </c>
    </row>
    <row r="139" spans="1:17">
      <c r="A139" s="69"/>
      <c r="B139" s="70"/>
      <c r="C139" s="71" t="s">
        <v>121</v>
      </c>
      <c r="D139" s="71" t="s">
        <v>41</v>
      </c>
      <c r="E139" s="72"/>
      <c r="F139" s="43">
        <v>2817</v>
      </c>
      <c r="G139" s="68">
        <v>2786</v>
      </c>
      <c r="H139" s="45">
        <f t="shared" si="16"/>
        <v>31</v>
      </c>
      <c r="I139" s="46">
        <f t="shared" si="17"/>
        <v>8195</v>
      </c>
      <c r="J139" s="1">
        <v>8154</v>
      </c>
      <c r="K139" s="46">
        <v>4051</v>
      </c>
      <c r="L139" s="46">
        <v>4144</v>
      </c>
      <c r="M139" s="47">
        <f t="shared" si="18"/>
        <v>41</v>
      </c>
      <c r="N139" s="46">
        <f t="shared" si="19"/>
        <v>5690.9722222222226</v>
      </c>
      <c r="O139" s="48">
        <v>1.44</v>
      </c>
    </row>
    <row r="140" spans="1:17">
      <c r="A140" s="69"/>
      <c r="B140" s="70"/>
      <c r="C140" s="71" t="s">
        <v>0</v>
      </c>
      <c r="D140" s="71" t="s">
        <v>18</v>
      </c>
      <c r="E140" s="72"/>
      <c r="F140" s="43">
        <v>858</v>
      </c>
      <c r="G140" s="68">
        <v>826</v>
      </c>
      <c r="H140" s="45">
        <f t="shared" si="16"/>
        <v>32</v>
      </c>
      <c r="I140" s="46">
        <f t="shared" si="17"/>
        <v>1475</v>
      </c>
      <c r="J140" s="1">
        <v>1428</v>
      </c>
      <c r="K140" s="46">
        <v>813</v>
      </c>
      <c r="L140" s="46">
        <v>662</v>
      </c>
      <c r="M140" s="47">
        <f t="shared" si="18"/>
        <v>47</v>
      </c>
      <c r="N140" s="46">
        <f t="shared" si="19"/>
        <v>2258.8055130168455</v>
      </c>
      <c r="O140" s="48">
        <v>0.65300000000000002</v>
      </c>
    </row>
    <row r="141" spans="1:17">
      <c r="A141" s="69"/>
      <c r="B141" s="70"/>
      <c r="C141" s="71" t="s">
        <v>0</v>
      </c>
      <c r="D141" s="71" t="s">
        <v>19</v>
      </c>
      <c r="E141" s="72"/>
      <c r="F141" s="43">
        <v>1224</v>
      </c>
      <c r="G141" s="68">
        <v>1234</v>
      </c>
      <c r="H141" s="45">
        <f t="shared" si="16"/>
        <v>-10</v>
      </c>
      <c r="I141" s="46">
        <f t="shared" si="17"/>
        <v>2281</v>
      </c>
      <c r="J141" s="1">
        <v>2334</v>
      </c>
      <c r="K141" s="46">
        <v>1230</v>
      </c>
      <c r="L141" s="46">
        <v>1051</v>
      </c>
      <c r="M141" s="47">
        <f t="shared" si="18"/>
        <v>-53</v>
      </c>
      <c r="N141" s="46">
        <f t="shared" si="19"/>
        <v>4762.004175365345</v>
      </c>
      <c r="O141" s="48">
        <v>0.47899999999999998</v>
      </c>
    </row>
    <row r="142" spans="1:17">
      <c r="A142" s="69"/>
      <c r="B142" s="70"/>
      <c r="C142" s="71" t="s">
        <v>0</v>
      </c>
      <c r="D142" s="71" t="s">
        <v>20</v>
      </c>
      <c r="E142" s="72"/>
      <c r="F142" s="43">
        <v>1876</v>
      </c>
      <c r="G142" s="68">
        <v>1892</v>
      </c>
      <c r="H142" s="45">
        <f t="shared" si="16"/>
        <v>-16</v>
      </c>
      <c r="I142" s="46">
        <f t="shared" si="17"/>
        <v>4023</v>
      </c>
      <c r="J142" s="1">
        <v>4118</v>
      </c>
      <c r="K142" s="46">
        <v>1842</v>
      </c>
      <c r="L142" s="46">
        <v>2181</v>
      </c>
      <c r="M142" s="47">
        <f t="shared" si="18"/>
        <v>-95</v>
      </c>
      <c r="N142" s="46">
        <f t="shared" si="19"/>
        <v>6738.6934673366841</v>
      </c>
      <c r="O142" s="48">
        <v>0.59699999999999998</v>
      </c>
    </row>
    <row r="143" spans="1:17">
      <c r="A143" s="69"/>
      <c r="B143" s="70"/>
      <c r="C143" s="71" t="s">
        <v>0</v>
      </c>
      <c r="D143" s="71" t="s">
        <v>21</v>
      </c>
      <c r="E143" s="72"/>
      <c r="F143" s="43">
        <v>1777</v>
      </c>
      <c r="G143" s="68">
        <v>1771</v>
      </c>
      <c r="H143" s="45">
        <f t="shared" si="16"/>
        <v>6</v>
      </c>
      <c r="I143" s="46">
        <f t="shared" si="17"/>
        <v>4135</v>
      </c>
      <c r="J143" s="1">
        <v>4166</v>
      </c>
      <c r="K143" s="46">
        <v>1937</v>
      </c>
      <c r="L143" s="46">
        <v>2198</v>
      </c>
      <c r="M143" s="47">
        <f t="shared" si="18"/>
        <v>-31</v>
      </c>
      <c r="N143" s="46">
        <f t="shared" si="19"/>
        <v>6153.2738095238092</v>
      </c>
      <c r="O143" s="48">
        <v>0.67200000000000004</v>
      </c>
    </row>
    <row r="144" spans="1:17">
      <c r="A144" s="69"/>
      <c r="B144" s="70"/>
      <c r="C144" s="71" t="s">
        <v>0</v>
      </c>
      <c r="D144" s="71" t="s">
        <v>34</v>
      </c>
      <c r="E144" s="72"/>
      <c r="F144" s="43">
        <v>1955</v>
      </c>
      <c r="G144" s="68">
        <v>1939</v>
      </c>
      <c r="H144" s="45">
        <f t="shared" si="16"/>
        <v>16</v>
      </c>
      <c r="I144" s="46">
        <f t="shared" si="17"/>
        <v>5035</v>
      </c>
      <c r="J144" s="1">
        <v>5056</v>
      </c>
      <c r="K144" s="46">
        <v>2422</v>
      </c>
      <c r="L144" s="46">
        <v>2613</v>
      </c>
      <c r="M144" s="47">
        <f t="shared" si="18"/>
        <v>-21</v>
      </c>
      <c r="N144" s="46">
        <f t="shared" si="19"/>
        <v>11628.175519630486</v>
      </c>
      <c r="O144" s="48">
        <v>0.433</v>
      </c>
    </row>
    <row r="145" spans="1:17" ht="13.5" customHeight="1">
      <c r="A145" s="69"/>
      <c r="B145" s="70"/>
      <c r="C145" s="106" t="s">
        <v>122</v>
      </c>
      <c r="D145" s="106"/>
      <c r="E145" s="71"/>
      <c r="F145" s="43">
        <v>3159</v>
      </c>
      <c r="G145" s="68">
        <v>3131</v>
      </c>
      <c r="H145" s="45">
        <f t="shared" si="16"/>
        <v>28</v>
      </c>
      <c r="I145" s="46">
        <f t="shared" si="17"/>
        <v>7191</v>
      </c>
      <c r="J145" s="1">
        <v>7226</v>
      </c>
      <c r="K145" s="46">
        <v>3660</v>
      </c>
      <c r="L145" s="46">
        <v>3531</v>
      </c>
      <c r="M145" s="47">
        <f t="shared" si="18"/>
        <v>-35</v>
      </c>
      <c r="N145" s="46">
        <f t="shared" si="19"/>
        <v>10436.865021770684</v>
      </c>
      <c r="O145" s="48">
        <v>0.68899999999999995</v>
      </c>
    </row>
    <row r="146" spans="1:17" ht="6.75" customHeight="1">
      <c r="A146" s="69"/>
      <c r="B146" s="70"/>
      <c r="C146" s="70"/>
      <c r="D146" s="70"/>
      <c r="E146" s="70"/>
      <c r="F146" s="78"/>
      <c r="G146" s="70"/>
      <c r="H146" s="52"/>
      <c r="I146" s="70"/>
      <c r="J146" s="70"/>
      <c r="K146" s="70"/>
      <c r="L146" s="70"/>
      <c r="M146" s="52"/>
      <c r="N146" s="70"/>
      <c r="O146" s="53"/>
    </row>
    <row r="147" spans="1:17" ht="18" customHeight="1">
      <c r="A147" s="124" t="s">
        <v>32</v>
      </c>
      <c r="B147" s="125"/>
      <c r="C147" s="125"/>
      <c r="D147" s="125"/>
      <c r="E147" s="125"/>
      <c r="F147" s="125"/>
      <c r="G147" s="125"/>
      <c r="H147" s="126"/>
      <c r="I147" s="126"/>
      <c r="J147" s="126"/>
      <c r="K147" s="126"/>
      <c r="L147" s="126"/>
      <c r="M147" s="126"/>
      <c r="N147" s="111"/>
      <c r="O147" s="111"/>
    </row>
    <row r="148" spans="1:17" ht="18" customHeight="1">
      <c r="A148" s="69"/>
      <c r="B148" s="69"/>
      <c r="C148" s="79"/>
      <c r="D148" s="79"/>
      <c r="E148" s="79"/>
      <c r="F148" s="69"/>
      <c r="G148" s="69"/>
      <c r="I148" s="69"/>
      <c r="J148" s="69"/>
      <c r="K148" s="69"/>
      <c r="L148" s="69"/>
      <c r="N148" s="69"/>
    </row>
    <row r="149" spans="1:17" ht="4.5" customHeight="1" thickBot="1">
      <c r="A149" s="69"/>
      <c r="B149" s="69"/>
      <c r="C149" s="69"/>
      <c r="D149" s="69"/>
      <c r="E149" s="69"/>
      <c r="F149" s="69"/>
      <c r="G149" s="69"/>
      <c r="I149" s="69"/>
      <c r="J149" s="69"/>
      <c r="K149" s="69"/>
      <c r="L149" s="69"/>
      <c r="N149" s="69"/>
    </row>
    <row r="150" spans="1:17" s="4" customFormat="1" ht="14.25" customHeight="1">
      <c r="A150" s="9"/>
      <c r="B150" s="112" t="s">
        <v>4</v>
      </c>
      <c r="C150" s="112"/>
      <c r="D150" s="112"/>
      <c r="E150" s="10"/>
      <c r="F150" s="115" t="s">
        <v>78</v>
      </c>
      <c r="G150" s="118" t="s">
        <v>5</v>
      </c>
      <c r="H150" s="120" t="s">
        <v>6</v>
      </c>
      <c r="I150" s="122" t="s">
        <v>7</v>
      </c>
      <c r="J150" s="122"/>
      <c r="K150" s="123"/>
      <c r="L150" s="123"/>
      <c r="M150" s="123"/>
      <c r="N150" s="115" t="s">
        <v>8</v>
      </c>
      <c r="O150" s="100" t="s">
        <v>9</v>
      </c>
      <c r="P150" s="3"/>
      <c r="Q150" s="3"/>
    </row>
    <row r="151" spans="1:17" s="4" customFormat="1" ht="14.25" customHeight="1">
      <c r="A151" s="11"/>
      <c r="B151" s="113"/>
      <c r="C151" s="113"/>
      <c r="D151" s="113"/>
      <c r="E151" s="12"/>
      <c r="F151" s="116"/>
      <c r="G151" s="119"/>
      <c r="H151" s="121"/>
      <c r="I151" s="103"/>
      <c r="J151" s="103"/>
      <c r="K151" s="103"/>
      <c r="L151" s="103"/>
      <c r="M151" s="103"/>
      <c r="N151" s="116"/>
      <c r="O151" s="101"/>
      <c r="P151" s="3"/>
      <c r="Q151" s="3"/>
    </row>
    <row r="152" spans="1:17" s="4" customFormat="1" ht="14.25" customHeight="1">
      <c r="A152" s="11"/>
      <c r="B152" s="113"/>
      <c r="C152" s="113"/>
      <c r="D152" s="113"/>
      <c r="E152" s="12"/>
      <c r="F152" s="116"/>
      <c r="G152" s="119"/>
      <c r="H152" s="121"/>
      <c r="I152" s="102" t="s">
        <v>10</v>
      </c>
      <c r="J152" s="104" t="s">
        <v>11</v>
      </c>
      <c r="K152" s="102" t="s">
        <v>12</v>
      </c>
      <c r="L152" s="102" t="s">
        <v>13</v>
      </c>
      <c r="M152" s="102" t="s">
        <v>14</v>
      </c>
      <c r="N152" s="116"/>
      <c r="O152" s="101"/>
      <c r="P152" s="3"/>
      <c r="Q152" s="3"/>
    </row>
    <row r="153" spans="1:17" s="4" customFormat="1" ht="14.25" customHeight="1">
      <c r="A153" s="13"/>
      <c r="B153" s="114"/>
      <c r="C153" s="114"/>
      <c r="D153" s="114"/>
      <c r="E153" s="14"/>
      <c r="F153" s="117"/>
      <c r="G153" s="119"/>
      <c r="H153" s="105"/>
      <c r="I153" s="103"/>
      <c r="J153" s="105"/>
      <c r="K153" s="103"/>
      <c r="L153" s="103"/>
      <c r="M153" s="103"/>
      <c r="N153" s="117"/>
      <c r="O153" s="101"/>
      <c r="P153" s="3"/>
      <c r="Q153" s="3"/>
    </row>
    <row r="154" spans="1:17" ht="6.95" customHeight="1">
      <c r="A154" s="69"/>
      <c r="B154" s="80"/>
      <c r="C154" s="81"/>
      <c r="D154" s="81"/>
      <c r="E154" s="82"/>
      <c r="F154" s="81"/>
      <c r="G154" s="83"/>
      <c r="H154" s="20"/>
      <c r="I154" s="81"/>
      <c r="J154" s="81"/>
      <c r="K154" s="81"/>
      <c r="L154" s="81"/>
      <c r="M154" s="20"/>
      <c r="N154" s="81"/>
      <c r="O154" s="21"/>
    </row>
    <row r="155" spans="1:17">
      <c r="A155" s="69"/>
      <c r="B155" s="70"/>
      <c r="C155" s="71" t="s">
        <v>123</v>
      </c>
      <c r="D155" s="71" t="s">
        <v>18</v>
      </c>
      <c r="E155" s="72"/>
      <c r="F155" s="43">
        <v>4529</v>
      </c>
      <c r="G155" s="68">
        <v>4443</v>
      </c>
      <c r="H155" s="45">
        <f>F155-G155</f>
        <v>86</v>
      </c>
      <c r="I155" s="46">
        <f>K155+L155</f>
        <v>11585</v>
      </c>
      <c r="J155" s="1">
        <v>11629</v>
      </c>
      <c r="K155" s="46">
        <v>5651</v>
      </c>
      <c r="L155" s="46">
        <v>5934</v>
      </c>
      <c r="M155" s="47">
        <f>I155-J155</f>
        <v>-44</v>
      </c>
      <c r="N155" s="46">
        <f>I155/O155</f>
        <v>11236.663433559652</v>
      </c>
      <c r="O155" s="48">
        <v>1.0309999999999999</v>
      </c>
    </row>
    <row r="156" spans="1:17">
      <c r="A156" s="69"/>
      <c r="B156" s="70"/>
      <c r="C156" s="71" t="s">
        <v>123</v>
      </c>
      <c r="D156" s="71" t="s">
        <v>19</v>
      </c>
      <c r="E156" s="72"/>
      <c r="F156" s="43">
        <v>3825</v>
      </c>
      <c r="G156" s="68">
        <v>3833</v>
      </c>
      <c r="H156" s="45">
        <f>F156-G156</f>
        <v>-8</v>
      </c>
      <c r="I156" s="46">
        <f>K156+L156</f>
        <v>9476</v>
      </c>
      <c r="J156" s="1">
        <v>9637</v>
      </c>
      <c r="K156" s="46">
        <v>4505</v>
      </c>
      <c r="L156" s="46">
        <v>4971</v>
      </c>
      <c r="M156" s="47">
        <f>I156-J156</f>
        <v>-161</v>
      </c>
      <c r="N156" s="46">
        <f>I156/O156</f>
        <v>6441.8762746430994</v>
      </c>
      <c r="O156" s="48">
        <v>1.4710000000000001</v>
      </c>
    </row>
    <row r="157" spans="1:17">
      <c r="A157" s="69"/>
      <c r="B157" s="70"/>
      <c r="C157" s="72"/>
      <c r="D157" s="72"/>
      <c r="E157" s="72"/>
      <c r="F157" s="35"/>
      <c r="G157" s="36"/>
      <c r="H157" s="45"/>
      <c r="I157" s="38"/>
      <c r="J157" s="38"/>
      <c r="K157" s="36"/>
      <c r="L157" s="36"/>
      <c r="M157" s="45"/>
      <c r="N157" s="38"/>
      <c r="O157" s="41"/>
    </row>
    <row r="158" spans="1:17" s="30" customFormat="1" ht="13.5" customHeight="1">
      <c r="A158" s="73"/>
      <c r="B158" s="107" t="s">
        <v>49</v>
      </c>
      <c r="C158" s="107"/>
      <c r="D158" s="107"/>
      <c r="E158" s="74"/>
      <c r="F158" s="75">
        <f>SUM(F160:F175)</f>
        <v>23831</v>
      </c>
      <c r="G158" s="25">
        <f>SUM(G160:G175)</f>
        <v>23868</v>
      </c>
      <c r="H158" s="26">
        <f>F158-G158</f>
        <v>-37</v>
      </c>
      <c r="I158" s="76">
        <f>K158+L158</f>
        <v>49729</v>
      </c>
      <c r="J158" s="76">
        <f>SUM(J160:J175)</f>
        <v>50114</v>
      </c>
      <c r="K158" s="76">
        <f>SUM(K160:K175)</f>
        <v>23964</v>
      </c>
      <c r="L158" s="76">
        <f>SUM(L160:L175)</f>
        <v>25765</v>
      </c>
      <c r="M158" s="26">
        <f>I158-J158</f>
        <v>-385</v>
      </c>
      <c r="N158" s="76">
        <f>I158/O158</f>
        <v>8031.1692506459949</v>
      </c>
      <c r="O158" s="27">
        <v>6.1920000000000002</v>
      </c>
      <c r="P158" s="77"/>
      <c r="Q158" s="29"/>
    </row>
    <row r="159" spans="1:17">
      <c r="A159" s="69"/>
      <c r="B159" s="70"/>
      <c r="C159" s="72"/>
      <c r="D159" s="72"/>
      <c r="E159" s="72"/>
      <c r="F159" s="35"/>
      <c r="G159" s="36"/>
      <c r="H159" s="45"/>
      <c r="I159" s="38"/>
      <c r="J159" s="38"/>
      <c r="K159" s="36"/>
      <c r="L159" s="36"/>
      <c r="M159" s="45"/>
      <c r="N159" s="38"/>
      <c r="O159" s="41"/>
    </row>
    <row r="160" spans="1:17">
      <c r="A160" s="69"/>
      <c r="B160" s="70"/>
      <c r="C160" s="106" t="s">
        <v>50</v>
      </c>
      <c r="D160" s="106"/>
      <c r="E160" s="71"/>
      <c r="F160" s="43">
        <v>1585</v>
      </c>
      <c r="G160" s="68">
        <v>1586</v>
      </c>
      <c r="H160" s="45">
        <f t="shared" ref="H160:H175" si="20">F160-G160</f>
        <v>-1</v>
      </c>
      <c r="I160" s="46">
        <f t="shared" ref="I160:I175" si="21">K160+L160</f>
        <v>3314</v>
      </c>
      <c r="J160" s="1">
        <v>3356</v>
      </c>
      <c r="K160" s="46">
        <v>1663</v>
      </c>
      <c r="L160" s="46">
        <v>1651</v>
      </c>
      <c r="M160" s="47">
        <f>I160-J160</f>
        <v>-42</v>
      </c>
      <c r="N160" s="46">
        <f t="shared" ref="N160:N175" si="22">I160/O160</f>
        <v>10724.919093851133</v>
      </c>
      <c r="O160" s="48">
        <v>0.309</v>
      </c>
    </row>
    <row r="161" spans="1:15">
      <c r="A161" s="69"/>
      <c r="B161" s="70"/>
      <c r="C161" s="71" t="s">
        <v>51</v>
      </c>
      <c r="D161" s="71" t="s">
        <v>18</v>
      </c>
      <c r="E161" s="72"/>
      <c r="F161" s="43">
        <v>1077</v>
      </c>
      <c r="G161" s="68">
        <v>1051</v>
      </c>
      <c r="H161" s="45">
        <f t="shared" si="20"/>
        <v>26</v>
      </c>
      <c r="I161" s="46">
        <f t="shared" si="21"/>
        <v>1983</v>
      </c>
      <c r="J161" s="1">
        <v>1982</v>
      </c>
      <c r="K161" s="46">
        <v>945</v>
      </c>
      <c r="L161" s="46">
        <v>1038</v>
      </c>
      <c r="M161" s="47">
        <f>I161-J161</f>
        <v>1</v>
      </c>
      <c r="N161" s="46">
        <f t="shared" si="22"/>
        <v>21095.744680851065</v>
      </c>
      <c r="O161" s="48">
        <v>9.4E-2</v>
      </c>
    </row>
    <row r="162" spans="1:15">
      <c r="A162" s="69"/>
      <c r="B162" s="70"/>
      <c r="C162" s="71" t="s">
        <v>51</v>
      </c>
      <c r="D162" s="71" t="s">
        <v>19</v>
      </c>
      <c r="E162" s="72"/>
      <c r="F162" s="43">
        <v>1281</v>
      </c>
      <c r="G162" s="68">
        <v>1287</v>
      </c>
      <c r="H162" s="45">
        <f t="shared" si="20"/>
        <v>-6</v>
      </c>
      <c r="I162" s="46">
        <f t="shared" si="21"/>
        <v>2858</v>
      </c>
      <c r="J162" s="1">
        <v>2882</v>
      </c>
      <c r="K162" s="46">
        <v>1367</v>
      </c>
      <c r="L162" s="46">
        <v>1491</v>
      </c>
      <c r="M162" s="47">
        <f t="shared" ref="M162:M175" si="23">I162-J162</f>
        <v>-24</v>
      </c>
      <c r="N162" s="46">
        <f t="shared" si="22"/>
        <v>9558.5284280936467</v>
      </c>
      <c r="O162" s="48">
        <v>0.29899999999999999</v>
      </c>
    </row>
    <row r="163" spans="1:15">
      <c r="A163" s="69"/>
      <c r="B163" s="70"/>
      <c r="C163" s="71" t="s">
        <v>51</v>
      </c>
      <c r="D163" s="71" t="s">
        <v>20</v>
      </c>
      <c r="E163" s="72"/>
      <c r="F163" s="43">
        <v>1950</v>
      </c>
      <c r="G163" s="68">
        <v>1992</v>
      </c>
      <c r="H163" s="45">
        <f t="shared" si="20"/>
        <v>-42</v>
      </c>
      <c r="I163" s="46">
        <f t="shared" si="21"/>
        <v>3545</v>
      </c>
      <c r="J163" s="1">
        <v>3613</v>
      </c>
      <c r="K163" s="46">
        <v>1753</v>
      </c>
      <c r="L163" s="46">
        <v>1792</v>
      </c>
      <c r="M163" s="47">
        <f t="shared" si="23"/>
        <v>-68</v>
      </c>
      <c r="N163" s="46">
        <f t="shared" si="22"/>
        <v>12266.435986159171</v>
      </c>
      <c r="O163" s="48">
        <v>0.28899999999999998</v>
      </c>
    </row>
    <row r="164" spans="1:15">
      <c r="A164" s="69"/>
      <c r="B164" s="70"/>
      <c r="C164" s="71" t="s">
        <v>51</v>
      </c>
      <c r="D164" s="71" t="s">
        <v>21</v>
      </c>
      <c r="E164" s="72"/>
      <c r="F164" s="43">
        <v>1297</v>
      </c>
      <c r="G164" s="68">
        <v>1308</v>
      </c>
      <c r="H164" s="45">
        <f t="shared" si="20"/>
        <v>-11</v>
      </c>
      <c r="I164" s="46">
        <f t="shared" si="21"/>
        <v>2487</v>
      </c>
      <c r="J164" s="1">
        <v>2521</v>
      </c>
      <c r="K164" s="46">
        <v>1259</v>
      </c>
      <c r="L164" s="46">
        <v>1228</v>
      </c>
      <c r="M164" s="47">
        <f t="shared" si="23"/>
        <v>-34</v>
      </c>
      <c r="N164" s="46">
        <f t="shared" si="22"/>
        <v>11731.132075471698</v>
      </c>
      <c r="O164" s="48">
        <v>0.21199999999999999</v>
      </c>
    </row>
    <row r="165" spans="1:15">
      <c r="A165" s="69"/>
      <c r="B165" s="70"/>
      <c r="C165" s="71" t="s">
        <v>51</v>
      </c>
      <c r="D165" s="71" t="s">
        <v>34</v>
      </c>
      <c r="E165" s="72"/>
      <c r="F165" s="43">
        <v>1298</v>
      </c>
      <c r="G165" s="68">
        <v>1316</v>
      </c>
      <c r="H165" s="45">
        <f t="shared" si="20"/>
        <v>-18</v>
      </c>
      <c r="I165" s="46">
        <f t="shared" si="21"/>
        <v>2893</v>
      </c>
      <c r="J165" s="1">
        <v>2959</v>
      </c>
      <c r="K165" s="46">
        <v>1462</v>
      </c>
      <c r="L165" s="46">
        <v>1431</v>
      </c>
      <c r="M165" s="47">
        <f t="shared" si="23"/>
        <v>-66</v>
      </c>
      <c r="N165" s="46">
        <f t="shared" si="22"/>
        <v>8687.6876876876868</v>
      </c>
      <c r="O165" s="48">
        <v>0.33300000000000002</v>
      </c>
    </row>
    <row r="166" spans="1:15" ht="13.5" customHeight="1">
      <c r="A166" s="69"/>
      <c r="B166" s="70"/>
      <c r="C166" s="106" t="s">
        <v>124</v>
      </c>
      <c r="D166" s="106"/>
      <c r="E166" s="71"/>
      <c r="F166" s="43">
        <v>1266</v>
      </c>
      <c r="G166" s="68">
        <v>1252</v>
      </c>
      <c r="H166" s="45">
        <f t="shared" si="20"/>
        <v>14</v>
      </c>
      <c r="I166" s="46">
        <f t="shared" si="21"/>
        <v>2805</v>
      </c>
      <c r="J166" s="1">
        <v>2832</v>
      </c>
      <c r="K166" s="46">
        <v>1417</v>
      </c>
      <c r="L166" s="46">
        <v>1388</v>
      </c>
      <c r="M166" s="47">
        <f t="shared" si="23"/>
        <v>-27</v>
      </c>
      <c r="N166" s="46">
        <f t="shared" si="22"/>
        <v>6977.6119402985069</v>
      </c>
      <c r="O166" s="48">
        <v>0.40200000000000002</v>
      </c>
    </row>
    <row r="167" spans="1:15">
      <c r="A167" s="69"/>
      <c r="B167" s="70"/>
      <c r="C167" s="71" t="s">
        <v>52</v>
      </c>
      <c r="D167" s="71" t="s">
        <v>18</v>
      </c>
      <c r="E167" s="72"/>
      <c r="F167" s="43">
        <v>1090</v>
      </c>
      <c r="G167" s="68">
        <v>1096</v>
      </c>
      <c r="H167" s="45">
        <f t="shared" si="20"/>
        <v>-6</v>
      </c>
      <c r="I167" s="46">
        <f t="shared" si="21"/>
        <v>2311</v>
      </c>
      <c r="J167" s="1">
        <v>2340</v>
      </c>
      <c r="K167" s="46">
        <v>1097</v>
      </c>
      <c r="L167" s="46">
        <v>1214</v>
      </c>
      <c r="M167" s="47">
        <f t="shared" si="23"/>
        <v>-29</v>
      </c>
      <c r="N167" s="46">
        <f t="shared" si="22"/>
        <v>8108.771929824562</v>
      </c>
      <c r="O167" s="48">
        <v>0.28499999999999998</v>
      </c>
    </row>
    <row r="168" spans="1:15">
      <c r="A168" s="69"/>
      <c r="B168" s="70"/>
      <c r="C168" s="71" t="s">
        <v>52</v>
      </c>
      <c r="D168" s="71" t="s">
        <v>19</v>
      </c>
      <c r="E168" s="72"/>
      <c r="F168" s="43">
        <v>1283</v>
      </c>
      <c r="G168" s="68">
        <v>1296</v>
      </c>
      <c r="H168" s="45">
        <f t="shared" si="20"/>
        <v>-13</v>
      </c>
      <c r="I168" s="46">
        <f t="shared" si="21"/>
        <v>2648</v>
      </c>
      <c r="J168" s="1">
        <v>2697</v>
      </c>
      <c r="K168" s="46">
        <v>1229</v>
      </c>
      <c r="L168" s="46">
        <v>1419</v>
      </c>
      <c r="M168" s="47">
        <f t="shared" si="23"/>
        <v>-49</v>
      </c>
      <c r="N168" s="46">
        <f t="shared" si="22"/>
        <v>9559.5667870036086</v>
      </c>
      <c r="O168" s="48">
        <v>0.27700000000000002</v>
      </c>
    </row>
    <row r="169" spans="1:15">
      <c r="A169" s="69"/>
      <c r="B169" s="70"/>
      <c r="C169" s="71" t="s">
        <v>52</v>
      </c>
      <c r="D169" s="71" t="s">
        <v>20</v>
      </c>
      <c r="E169" s="72"/>
      <c r="F169" s="43">
        <v>672</v>
      </c>
      <c r="G169" s="68">
        <v>656</v>
      </c>
      <c r="H169" s="45">
        <f t="shared" si="20"/>
        <v>16</v>
      </c>
      <c r="I169" s="46">
        <f t="shared" si="21"/>
        <v>1479</v>
      </c>
      <c r="J169" s="1">
        <v>1447</v>
      </c>
      <c r="K169" s="46">
        <v>691</v>
      </c>
      <c r="L169" s="46">
        <v>788</v>
      </c>
      <c r="M169" s="47">
        <f t="shared" si="23"/>
        <v>32</v>
      </c>
      <c r="N169" s="46">
        <f t="shared" si="22"/>
        <v>7703.125</v>
      </c>
      <c r="O169" s="48">
        <v>0.192</v>
      </c>
    </row>
    <row r="170" spans="1:15">
      <c r="A170" s="69"/>
      <c r="B170" s="70"/>
      <c r="C170" s="72"/>
      <c r="D170" s="72"/>
      <c r="E170" s="72"/>
      <c r="F170" s="43"/>
      <c r="G170" s="68"/>
      <c r="H170" s="45"/>
      <c r="I170" s="46"/>
      <c r="J170" s="1"/>
      <c r="K170" s="46"/>
      <c r="L170" s="46"/>
      <c r="M170" s="47"/>
      <c r="N170" s="46"/>
      <c r="O170" s="48"/>
    </row>
    <row r="171" spans="1:15">
      <c r="A171" s="69"/>
      <c r="B171" s="70"/>
      <c r="C171" s="71" t="s">
        <v>52</v>
      </c>
      <c r="D171" s="71" t="s">
        <v>27</v>
      </c>
      <c r="E171" s="72"/>
      <c r="F171" s="43">
        <v>798</v>
      </c>
      <c r="G171" s="68">
        <v>801</v>
      </c>
      <c r="H171" s="45">
        <f t="shared" si="20"/>
        <v>-3</v>
      </c>
      <c r="I171" s="46">
        <f t="shared" si="21"/>
        <v>1779</v>
      </c>
      <c r="J171" s="1">
        <v>1793</v>
      </c>
      <c r="K171" s="46">
        <v>844</v>
      </c>
      <c r="L171" s="46">
        <v>935</v>
      </c>
      <c r="M171" s="47">
        <f t="shared" si="23"/>
        <v>-14</v>
      </c>
      <c r="N171" s="46">
        <f t="shared" si="22"/>
        <v>7381.7427385892115</v>
      </c>
      <c r="O171" s="48">
        <v>0.24099999999999999</v>
      </c>
    </row>
    <row r="172" spans="1:15" ht="13.5" customHeight="1">
      <c r="A172" s="69"/>
      <c r="B172" s="70"/>
      <c r="C172" s="106" t="s">
        <v>125</v>
      </c>
      <c r="D172" s="106"/>
      <c r="E172" s="71"/>
      <c r="F172" s="43">
        <v>6744</v>
      </c>
      <c r="G172" s="68">
        <v>6730</v>
      </c>
      <c r="H172" s="45">
        <f t="shared" si="20"/>
        <v>14</v>
      </c>
      <c r="I172" s="46">
        <f t="shared" si="21"/>
        <v>13484</v>
      </c>
      <c r="J172" s="1">
        <v>13439</v>
      </c>
      <c r="K172" s="46">
        <v>6305</v>
      </c>
      <c r="L172" s="46">
        <v>7179</v>
      </c>
      <c r="M172" s="47">
        <f t="shared" si="23"/>
        <v>45</v>
      </c>
      <c r="N172" s="46">
        <f t="shared" si="22"/>
        <v>6162.7056672760509</v>
      </c>
      <c r="O172" s="48">
        <v>2.1880000000000002</v>
      </c>
    </row>
    <row r="173" spans="1:15">
      <c r="A173" s="69"/>
      <c r="B173" s="70"/>
      <c r="C173" s="71" t="s">
        <v>53</v>
      </c>
      <c r="D173" s="71" t="s">
        <v>18</v>
      </c>
      <c r="E173" s="72"/>
      <c r="F173" s="43">
        <v>336</v>
      </c>
      <c r="G173" s="68">
        <v>334</v>
      </c>
      <c r="H173" s="45">
        <f t="shared" si="20"/>
        <v>2</v>
      </c>
      <c r="I173" s="46">
        <f t="shared" si="21"/>
        <v>987</v>
      </c>
      <c r="J173" s="1">
        <v>1002</v>
      </c>
      <c r="K173" s="46">
        <v>469</v>
      </c>
      <c r="L173" s="46">
        <v>518</v>
      </c>
      <c r="M173" s="47">
        <f t="shared" si="23"/>
        <v>-15</v>
      </c>
      <c r="N173" s="46">
        <f t="shared" si="22"/>
        <v>6760.2739726027403</v>
      </c>
      <c r="O173" s="48">
        <v>0.14599999999999999</v>
      </c>
    </row>
    <row r="174" spans="1:15">
      <c r="A174" s="69"/>
      <c r="B174" s="70"/>
      <c r="C174" s="71" t="s">
        <v>53</v>
      </c>
      <c r="D174" s="71" t="s">
        <v>19</v>
      </c>
      <c r="E174" s="72"/>
      <c r="F174" s="43">
        <v>336</v>
      </c>
      <c r="G174" s="68">
        <v>335</v>
      </c>
      <c r="H174" s="45">
        <f t="shared" si="20"/>
        <v>1</v>
      </c>
      <c r="I174" s="46">
        <f t="shared" si="21"/>
        <v>897</v>
      </c>
      <c r="J174" s="1">
        <v>911</v>
      </c>
      <c r="K174" s="46">
        <v>435</v>
      </c>
      <c r="L174" s="46">
        <v>462</v>
      </c>
      <c r="M174" s="47">
        <f t="shared" si="23"/>
        <v>-14</v>
      </c>
      <c r="N174" s="46">
        <f t="shared" si="22"/>
        <v>5901.3157894736842</v>
      </c>
      <c r="O174" s="48">
        <v>0.152</v>
      </c>
    </row>
    <row r="175" spans="1:15" ht="13.5" customHeight="1">
      <c r="A175" s="69"/>
      <c r="B175" s="70"/>
      <c r="C175" s="106" t="s">
        <v>126</v>
      </c>
      <c r="D175" s="106"/>
      <c r="E175" s="71"/>
      <c r="F175" s="43">
        <v>2818</v>
      </c>
      <c r="G175" s="68">
        <v>2828</v>
      </c>
      <c r="H175" s="45">
        <f t="shared" si="20"/>
        <v>-10</v>
      </c>
      <c r="I175" s="46">
        <f t="shared" si="21"/>
        <v>6259</v>
      </c>
      <c r="J175" s="1">
        <v>6340</v>
      </c>
      <c r="K175" s="46">
        <v>3028</v>
      </c>
      <c r="L175" s="46">
        <v>3231</v>
      </c>
      <c r="M175" s="47">
        <f t="shared" si="23"/>
        <v>-81</v>
      </c>
      <c r="N175" s="46">
        <f t="shared" si="22"/>
        <v>8097.024579560155</v>
      </c>
      <c r="O175" s="48">
        <v>0.77300000000000002</v>
      </c>
    </row>
    <row r="176" spans="1:15">
      <c r="A176" s="69"/>
      <c r="B176" s="70"/>
      <c r="C176" s="72"/>
      <c r="D176" s="72"/>
      <c r="E176" s="72"/>
      <c r="F176" s="35"/>
      <c r="G176" s="36"/>
      <c r="H176" s="45"/>
      <c r="I176" s="38"/>
      <c r="J176" s="38"/>
      <c r="K176" s="36"/>
      <c r="L176" s="36"/>
      <c r="M176" s="45"/>
      <c r="N176" s="38"/>
      <c r="O176" s="41"/>
    </row>
    <row r="177" spans="1:17" s="30" customFormat="1" ht="13.5" customHeight="1">
      <c r="A177" s="73"/>
      <c r="B177" s="107" t="s">
        <v>54</v>
      </c>
      <c r="C177" s="107"/>
      <c r="D177" s="107"/>
      <c r="E177" s="74"/>
      <c r="F177" s="75">
        <f>SUM(F179:F182)</f>
        <v>13947</v>
      </c>
      <c r="G177" s="25">
        <f>SUM(G179:G182)</f>
        <v>13941</v>
      </c>
      <c r="H177" s="26">
        <f>F177-G177</f>
        <v>6</v>
      </c>
      <c r="I177" s="76">
        <f>K177+L177</f>
        <v>28743</v>
      </c>
      <c r="J177" s="76">
        <f>SUM(J179:J182)</f>
        <v>29014</v>
      </c>
      <c r="K177" s="76">
        <f>SUM(K179:K182)</f>
        <v>14740</v>
      </c>
      <c r="L177" s="76">
        <f>SUM(L179:L182)</f>
        <v>14003</v>
      </c>
      <c r="M177" s="26">
        <f>I177-J177</f>
        <v>-271</v>
      </c>
      <c r="N177" s="76">
        <f>I177/O177</f>
        <v>3538.0354505169871</v>
      </c>
      <c r="O177" s="27">
        <v>8.1239999999999988</v>
      </c>
      <c r="P177" s="77"/>
      <c r="Q177" s="29"/>
    </row>
    <row r="178" spans="1:17">
      <c r="A178" s="69"/>
      <c r="B178" s="70"/>
      <c r="C178" s="72"/>
      <c r="D178" s="72"/>
      <c r="E178" s="72"/>
      <c r="F178" s="35"/>
      <c r="G178" s="36"/>
      <c r="H178" s="45"/>
      <c r="I178" s="38"/>
      <c r="J178" s="38"/>
      <c r="K178" s="36"/>
      <c r="L178" s="36"/>
      <c r="M178" s="45"/>
      <c r="N178" s="38"/>
      <c r="O178" s="41"/>
    </row>
    <row r="179" spans="1:17" ht="13.5" customHeight="1">
      <c r="A179" s="69"/>
      <c r="B179" s="70"/>
      <c r="C179" s="106" t="s">
        <v>127</v>
      </c>
      <c r="D179" s="106"/>
      <c r="E179" s="71"/>
      <c r="F179" s="43">
        <v>4378</v>
      </c>
      <c r="G179" s="68">
        <v>4325</v>
      </c>
      <c r="H179" s="45">
        <f>F179-G179</f>
        <v>53</v>
      </c>
      <c r="I179" s="46">
        <f>K179+L179</f>
        <v>8860</v>
      </c>
      <c r="J179" s="1">
        <v>8843</v>
      </c>
      <c r="K179" s="46">
        <v>4427</v>
      </c>
      <c r="L179" s="46">
        <v>4433</v>
      </c>
      <c r="M179" s="47">
        <f>I179-J179</f>
        <v>17</v>
      </c>
      <c r="N179" s="46">
        <f>I179/O179</f>
        <v>8660.8015640273716</v>
      </c>
      <c r="O179" s="48">
        <v>1.0229999999999999</v>
      </c>
    </row>
    <row r="180" spans="1:17" ht="13.5" customHeight="1">
      <c r="A180" s="69"/>
      <c r="B180" s="70"/>
      <c r="C180" s="106" t="s">
        <v>128</v>
      </c>
      <c r="D180" s="106"/>
      <c r="E180" s="71"/>
      <c r="F180" s="43">
        <v>5948</v>
      </c>
      <c r="G180" s="68">
        <v>6034</v>
      </c>
      <c r="H180" s="45">
        <f>F180-G180</f>
        <v>-86</v>
      </c>
      <c r="I180" s="46">
        <f>K180+L180</f>
        <v>11556</v>
      </c>
      <c r="J180" s="1">
        <v>11798</v>
      </c>
      <c r="K180" s="46">
        <v>6112</v>
      </c>
      <c r="L180" s="46">
        <v>5444</v>
      </c>
      <c r="M180" s="47">
        <f>I180-J180</f>
        <v>-242</v>
      </c>
      <c r="N180" s="46">
        <f>I180/O180</f>
        <v>2740.3367322741287</v>
      </c>
      <c r="O180" s="48">
        <v>4.2169999999999996</v>
      </c>
    </row>
    <row r="181" spans="1:17" ht="13.5" customHeight="1">
      <c r="A181" s="69"/>
      <c r="B181" s="70"/>
      <c r="C181" s="106" t="s">
        <v>129</v>
      </c>
      <c r="D181" s="106"/>
      <c r="E181" s="71"/>
      <c r="F181" s="43">
        <v>2873</v>
      </c>
      <c r="G181" s="68">
        <v>2873</v>
      </c>
      <c r="H181" s="45">
        <f>F181-G181</f>
        <v>0</v>
      </c>
      <c r="I181" s="46">
        <f>K181+L181</f>
        <v>6159</v>
      </c>
      <c r="J181" s="1">
        <v>6294</v>
      </c>
      <c r="K181" s="46">
        <v>3102</v>
      </c>
      <c r="L181" s="46">
        <v>3057</v>
      </c>
      <c r="M181" s="47">
        <f>I181-J181</f>
        <v>-135</v>
      </c>
      <c r="N181" s="46">
        <f>I181/O181</f>
        <v>3135.9470468431773</v>
      </c>
      <c r="O181" s="48">
        <v>1.964</v>
      </c>
    </row>
    <row r="182" spans="1:17" ht="13.5" customHeight="1">
      <c r="A182" s="69"/>
      <c r="B182" s="70"/>
      <c r="C182" s="106" t="s">
        <v>130</v>
      </c>
      <c r="D182" s="106"/>
      <c r="E182" s="71"/>
      <c r="F182" s="43">
        <v>748</v>
      </c>
      <c r="G182" s="68">
        <v>709</v>
      </c>
      <c r="H182" s="45">
        <f>F182-G182</f>
        <v>39</v>
      </c>
      <c r="I182" s="46">
        <f>K182+L182</f>
        <v>2168</v>
      </c>
      <c r="J182" s="1">
        <v>2079</v>
      </c>
      <c r="K182" s="46">
        <v>1099</v>
      </c>
      <c r="L182" s="46">
        <v>1069</v>
      </c>
      <c r="M182" s="47">
        <f>I182-J182</f>
        <v>89</v>
      </c>
      <c r="N182" s="46">
        <f>I182/O182</f>
        <v>2356.5217391304345</v>
      </c>
      <c r="O182" s="48">
        <v>0.92</v>
      </c>
    </row>
    <row r="183" spans="1:17">
      <c r="A183" s="69"/>
      <c r="B183" s="70"/>
      <c r="C183" s="72"/>
      <c r="D183" s="72"/>
      <c r="E183" s="72"/>
      <c r="F183" s="35"/>
      <c r="G183" s="36"/>
      <c r="H183" s="45"/>
      <c r="I183" s="38"/>
      <c r="J183" s="38"/>
      <c r="K183" s="36"/>
      <c r="L183" s="36"/>
      <c r="M183" s="45"/>
      <c r="N183" s="38"/>
      <c r="O183" s="41"/>
    </row>
    <row r="184" spans="1:17" s="30" customFormat="1" ht="13.5" customHeight="1">
      <c r="A184" s="73"/>
      <c r="B184" s="107" t="s">
        <v>55</v>
      </c>
      <c r="C184" s="107"/>
      <c r="D184" s="107"/>
      <c r="E184" s="74"/>
      <c r="F184" s="75">
        <f>SUM(F186:F198)</f>
        <v>23331</v>
      </c>
      <c r="G184" s="25">
        <f>SUM(G186:G198)</f>
        <v>23256</v>
      </c>
      <c r="H184" s="26">
        <f>F184-G184</f>
        <v>75</v>
      </c>
      <c r="I184" s="76">
        <f>K184+L184</f>
        <v>51346</v>
      </c>
      <c r="J184" s="76">
        <f>SUM(J186:J198)</f>
        <v>51736</v>
      </c>
      <c r="K184" s="76">
        <f>SUM(K186:K198)</f>
        <v>25739</v>
      </c>
      <c r="L184" s="76">
        <f>SUM(L186:L198)</f>
        <v>25607</v>
      </c>
      <c r="M184" s="26">
        <f>I184-J184</f>
        <v>-390</v>
      </c>
      <c r="N184" s="76">
        <f>I184/O184</f>
        <v>4017.3695329003981</v>
      </c>
      <c r="O184" s="27">
        <v>12.781000000000002</v>
      </c>
      <c r="P184" s="77"/>
      <c r="Q184" s="29"/>
    </row>
    <row r="185" spans="1:17">
      <c r="A185" s="69"/>
      <c r="B185" s="70"/>
      <c r="C185" s="72"/>
      <c r="D185" s="72"/>
      <c r="E185" s="72"/>
      <c r="F185" s="35"/>
      <c r="G185" s="36"/>
      <c r="H185" s="45"/>
      <c r="I185" s="38"/>
      <c r="J185" s="38"/>
      <c r="K185" s="36"/>
      <c r="L185" s="36"/>
      <c r="M185" s="45"/>
      <c r="N185" s="38"/>
      <c r="O185" s="41"/>
    </row>
    <row r="186" spans="1:17" ht="13.5" customHeight="1">
      <c r="A186" s="69"/>
      <c r="B186" s="70"/>
      <c r="C186" s="106" t="s">
        <v>131</v>
      </c>
      <c r="D186" s="106"/>
      <c r="E186" s="71"/>
      <c r="F186" s="43">
        <v>2379</v>
      </c>
      <c r="G186" s="68">
        <v>2392</v>
      </c>
      <c r="H186" s="45">
        <f t="shared" ref="H186:H198" si="24">F186-G186</f>
        <v>-13</v>
      </c>
      <c r="I186" s="46">
        <f t="shared" ref="I186:I198" si="25">K186+L186</f>
        <v>5277</v>
      </c>
      <c r="J186" s="1">
        <v>5363</v>
      </c>
      <c r="K186" s="46">
        <v>2669</v>
      </c>
      <c r="L186" s="46">
        <v>2608</v>
      </c>
      <c r="M186" s="47">
        <f t="shared" ref="M186:M198" si="26">I186-J186</f>
        <v>-86</v>
      </c>
      <c r="N186" s="46">
        <f t="shared" ref="N186:N198" si="27">I186/O186</f>
        <v>7592.8057553956842</v>
      </c>
      <c r="O186" s="48">
        <v>0.69499999999999995</v>
      </c>
    </row>
    <row r="187" spans="1:17">
      <c r="A187" s="69"/>
      <c r="B187" s="70"/>
      <c r="C187" s="106" t="s">
        <v>56</v>
      </c>
      <c r="D187" s="106"/>
      <c r="E187" s="71"/>
      <c r="F187" s="43">
        <v>1546</v>
      </c>
      <c r="G187" s="68">
        <v>1513</v>
      </c>
      <c r="H187" s="45">
        <f t="shared" si="24"/>
        <v>33</v>
      </c>
      <c r="I187" s="46">
        <f t="shared" si="25"/>
        <v>3687</v>
      </c>
      <c r="J187" s="1">
        <v>3684</v>
      </c>
      <c r="K187" s="46">
        <v>1836</v>
      </c>
      <c r="L187" s="46">
        <v>1851</v>
      </c>
      <c r="M187" s="47">
        <f t="shared" si="26"/>
        <v>3</v>
      </c>
      <c r="N187" s="46">
        <f t="shared" si="27"/>
        <v>5366.8122270742351</v>
      </c>
      <c r="O187" s="48">
        <v>0.68700000000000006</v>
      </c>
    </row>
    <row r="188" spans="1:17" ht="13.5" customHeight="1">
      <c r="A188" s="69"/>
      <c r="B188" s="70"/>
      <c r="C188" s="106" t="s">
        <v>132</v>
      </c>
      <c r="D188" s="106"/>
      <c r="E188" s="71"/>
      <c r="F188" s="43">
        <v>2547</v>
      </c>
      <c r="G188" s="68">
        <v>2523</v>
      </c>
      <c r="H188" s="45">
        <f t="shared" si="24"/>
        <v>24</v>
      </c>
      <c r="I188" s="46">
        <f t="shared" si="25"/>
        <v>5168</v>
      </c>
      <c r="J188" s="1">
        <v>5187</v>
      </c>
      <c r="K188" s="46">
        <v>2580</v>
      </c>
      <c r="L188" s="46">
        <v>2588</v>
      </c>
      <c r="M188" s="47">
        <f t="shared" si="26"/>
        <v>-19</v>
      </c>
      <c r="N188" s="46">
        <f t="shared" si="27"/>
        <v>8729.72972972973</v>
      </c>
      <c r="O188" s="48">
        <v>0.59199999999999997</v>
      </c>
    </row>
    <row r="189" spans="1:17" ht="13.5" customHeight="1">
      <c r="A189" s="69"/>
      <c r="B189" s="70"/>
      <c r="C189" s="106" t="s">
        <v>133</v>
      </c>
      <c r="D189" s="106"/>
      <c r="E189" s="71"/>
      <c r="F189" s="43">
        <v>1302</v>
      </c>
      <c r="G189" s="68">
        <v>1302</v>
      </c>
      <c r="H189" s="45">
        <f t="shared" si="24"/>
        <v>0</v>
      </c>
      <c r="I189" s="46">
        <f t="shared" si="25"/>
        <v>2713</v>
      </c>
      <c r="J189" s="1">
        <v>2773</v>
      </c>
      <c r="K189" s="46">
        <v>1413</v>
      </c>
      <c r="L189" s="46">
        <v>1300</v>
      </c>
      <c r="M189" s="47">
        <f t="shared" si="26"/>
        <v>-60</v>
      </c>
      <c r="N189" s="46">
        <f t="shared" si="27"/>
        <v>7642.2535211267614</v>
      </c>
      <c r="O189" s="48">
        <v>0.35499999999999998</v>
      </c>
    </row>
    <row r="190" spans="1:17" ht="13.5" customHeight="1">
      <c r="A190" s="69"/>
      <c r="B190" s="70"/>
      <c r="C190" s="106" t="s">
        <v>134</v>
      </c>
      <c r="D190" s="106"/>
      <c r="E190" s="71"/>
      <c r="F190" s="43">
        <v>875</v>
      </c>
      <c r="G190" s="68">
        <v>861</v>
      </c>
      <c r="H190" s="45">
        <f t="shared" si="24"/>
        <v>14</v>
      </c>
      <c r="I190" s="46">
        <f t="shared" si="25"/>
        <v>1899</v>
      </c>
      <c r="J190" s="1">
        <v>1877</v>
      </c>
      <c r="K190" s="46">
        <v>911</v>
      </c>
      <c r="L190" s="46">
        <v>988</v>
      </c>
      <c r="M190" s="47">
        <f t="shared" si="26"/>
        <v>22</v>
      </c>
      <c r="N190" s="46">
        <f t="shared" si="27"/>
        <v>6226.2295081967213</v>
      </c>
      <c r="O190" s="48">
        <v>0.30499999999999999</v>
      </c>
    </row>
    <row r="191" spans="1:17" ht="13.5" customHeight="1">
      <c r="A191" s="69"/>
      <c r="B191" s="70"/>
      <c r="C191" s="106" t="s">
        <v>135</v>
      </c>
      <c r="D191" s="106"/>
      <c r="E191" s="71"/>
      <c r="F191" s="43">
        <v>1544</v>
      </c>
      <c r="G191" s="68">
        <v>1536</v>
      </c>
      <c r="H191" s="45">
        <f t="shared" si="24"/>
        <v>8</v>
      </c>
      <c r="I191" s="46">
        <f t="shared" si="25"/>
        <v>3200</v>
      </c>
      <c r="J191" s="1">
        <v>3228</v>
      </c>
      <c r="K191" s="46">
        <v>1595</v>
      </c>
      <c r="L191" s="46">
        <v>1605</v>
      </c>
      <c r="M191" s="47">
        <f t="shared" si="26"/>
        <v>-28</v>
      </c>
      <c r="N191" s="46">
        <f t="shared" si="27"/>
        <v>7441.8604651162796</v>
      </c>
      <c r="O191" s="48">
        <v>0.43</v>
      </c>
    </row>
    <row r="192" spans="1:17" ht="13.5" customHeight="1">
      <c r="A192" s="69"/>
      <c r="B192" s="70"/>
      <c r="C192" s="106" t="s">
        <v>136</v>
      </c>
      <c r="D192" s="106"/>
      <c r="E192" s="71"/>
      <c r="F192" s="43">
        <v>5124</v>
      </c>
      <c r="G192" s="68">
        <v>5171</v>
      </c>
      <c r="H192" s="45">
        <f t="shared" si="24"/>
        <v>-47</v>
      </c>
      <c r="I192" s="46">
        <f t="shared" si="25"/>
        <v>10781</v>
      </c>
      <c r="J192" s="1">
        <v>10920</v>
      </c>
      <c r="K192" s="46">
        <v>5360</v>
      </c>
      <c r="L192" s="46">
        <v>5421</v>
      </c>
      <c r="M192" s="47">
        <f t="shared" si="26"/>
        <v>-139</v>
      </c>
      <c r="N192" s="46">
        <f t="shared" si="27"/>
        <v>8192.2492401215804</v>
      </c>
      <c r="O192" s="48">
        <v>1.3160000000000001</v>
      </c>
    </row>
    <row r="193" spans="1:17" ht="13.5" customHeight="1">
      <c r="A193" s="69"/>
      <c r="B193" s="70"/>
      <c r="C193" s="106" t="s">
        <v>137</v>
      </c>
      <c r="D193" s="106"/>
      <c r="E193" s="71"/>
      <c r="F193" s="43">
        <v>1926</v>
      </c>
      <c r="G193" s="68">
        <v>1891</v>
      </c>
      <c r="H193" s="45">
        <f t="shared" si="24"/>
        <v>35</v>
      </c>
      <c r="I193" s="46">
        <f t="shared" si="25"/>
        <v>4479</v>
      </c>
      <c r="J193" s="1">
        <v>4455</v>
      </c>
      <c r="K193" s="46">
        <v>2315</v>
      </c>
      <c r="L193" s="46">
        <v>2164</v>
      </c>
      <c r="M193" s="47">
        <f t="shared" si="26"/>
        <v>24</v>
      </c>
      <c r="N193" s="46">
        <f t="shared" si="27"/>
        <v>4315.0289017341038</v>
      </c>
      <c r="O193" s="48">
        <v>1.038</v>
      </c>
    </row>
    <row r="194" spans="1:17" ht="13.5" customHeight="1">
      <c r="A194" s="69"/>
      <c r="B194" s="70"/>
      <c r="C194" s="106" t="s">
        <v>138</v>
      </c>
      <c r="D194" s="106"/>
      <c r="E194" s="71"/>
      <c r="F194" s="43">
        <v>1053</v>
      </c>
      <c r="G194" s="68">
        <v>1042</v>
      </c>
      <c r="H194" s="45">
        <f t="shared" si="24"/>
        <v>11</v>
      </c>
      <c r="I194" s="46">
        <f t="shared" si="25"/>
        <v>2374</v>
      </c>
      <c r="J194" s="1">
        <v>2392</v>
      </c>
      <c r="K194" s="46">
        <v>1185</v>
      </c>
      <c r="L194" s="46">
        <v>1189</v>
      </c>
      <c r="M194" s="47">
        <f t="shared" si="26"/>
        <v>-18</v>
      </c>
      <c r="N194" s="46">
        <f t="shared" si="27"/>
        <v>1335.9594822734948</v>
      </c>
      <c r="O194" s="48">
        <v>1.7769999999999999</v>
      </c>
    </row>
    <row r="195" spans="1:17">
      <c r="A195" s="69"/>
      <c r="B195" s="70"/>
      <c r="C195" s="72" t="s">
        <v>57</v>
      </c>
      <c r="D195" s="71" t="s">
        <v>18</v>
      </c>
      <c r="E195" s="72"/>
      <c r="F195" s="43">
        <v>944</v>
      </c>
      <c r="G195" s="68">
        <v>945</v>
      </c>
      <c r="H195" s="45">
        <f t="shared" si="24"/>
        <v>-1</v>
      </c>
      <c r="I195" s="46">
        <f t="shared" si="25"/>
        <v>2187</v>
      </c>
      <c r="J195" s="1">
        <v>2194</v>
      </c>
      <c r="K195" s="46">
        <v>1124</v>
      </c>
      <c r="L195" s="46">
        <v>1063</v>
      </c>
      <c r="M195" s="47">
        <f t="shared" si="26"/>
        <v>-7</v>
      </c>
      <c r="N195" s="46">
        <f t="shared" si="27"/>
        <v>3933.4532374100718</v>
      </c>
      <c r="O195" s="48">
        <v>0.55600000000000005</v>
      </c>
    </row>
    <row r="196" spans="1:17">
      <c r="A196" s="69"/>
      <c r="B196" s="70"/>
      <c r="C196" s="72"/>
      <c r="D196" s="70"/>
      <c r="E196" s="70"/>
      <c r="F196" s="43"/>
      <c r="G196" s="68" t="s">
        <v>58</v>
      </c>
      <c r="H196" s="45"/>
      <c r="I196" s="46"/>
      <c r="J196" s="1"/>
      <c r="K196" s="46"/>
      <c r="L196" s="46"/>
      <c r="M196" s="47"/>
      <c r="N196" s="46"/>
      <c r="O196" s="48"/>
    </row>
    <row r="197" spans="1:17">
      <c r="A197" s="69"/>
      <c r="B197" s="70"/>
      <c r="C197" s="72" t="s">
        <v>57</v>
      </c>
      <c r="D197" s="71" t="s">
        <v>41</v>
      </c>
      <c r="E197" s="72"/>
      <c r="F197" s="43">
        <v>2397</v>
      </c>
      <c r="G197" s="68">
        <v>2387</v>
      </c>
      <c r="H197" s="45">
        <f t="shared" si="24"/>
        <v>10</v>
      </c>
      <c r="I197" s="46">
        <f t="shared" si="25"/>
        <v>5947</v>
      </c>
      <c r="J197" s="1">
        <v>5982</v>
      </c>
      <c r="K197" s="46">
        <v>2978</v>
      </c>
      <c r="L197" s="46">
        <v>2969</v>
      </c>
      <c r="M197" s="47">
        <f t="shared" si="26"/>
        <v>-35</v>
      </c>
      <c r="N197" s="46">
        <f t="shared" si="27"/>
        <v>3821.9794344473007</v>
      </c>
      <c r="O197" s="48">
        <v>1.556</v>
      </c>
    </row>
    <row r="198" spans="1:17">
      <c r="A198" s="69"/>
      <c r="B198" s="70"/>
      <c r="C198" s="72" t="s">
        <v>57</v>
      </c>
      <c r="D198" s="71" t="s">
        <v>24</v>
      </c>
      <c r="E198" s="72"/>
      <c r="F198" s="43">
        <v>1694</v>
      </c>
      <c r="G198" s="68">
        <v>1693</v>
      </c>
      <c r="H198" s="45">
        <f t="shared" si="24"/>
        <v>1</v>
      </c>
      <c r="I198" s="46">
        <f t="shared" si="25"/>
        <v>3634</v>
      </c>
      <c r="J198" s="1">
        <v>3681</v>
      </c>
      <c r="K198" s="46">
        <v>1773</v>
      </c>
      <c r="L198" s="46">
        <v>1861</v>
      </c>
      <c r="M198" s="47">
        <f t="shared" si="26"/>
        <v>-47</v>
      </c>
      <c r="N198" s="46">
        <f t="shared" si="27"/>
        <v>1046.0564191134138</v>
      </c>
      <c r="O198" s="48">
        <v>3.4740000000000002</v>
      </c>
    </row>
    <row r="199" spans="1:17">
      <c r="A199" s="69"/>
      <c r="B199" s="70"/>
      <c r="C199" s="72"/>
      <c r="D199" s="72"/>
      <c r="E199" s="72"/>
      <c r="F199" s="35"/>
      <c r="G199" s="36"/>
      <c r="H199" s="45"/>
      <c r="I199" s="38"/>
      <c r="J199" s="38"/>
      <c r="K199" s="36"/>
      <c r="L199" s="36"/>
      <c r="M199" s="45"/>
      <c r="N199" s="38"/>
      <c r="O199" s="41"/>
    </row>
    <row r="200" spans="1:17" s="30" customFormat="1" ht="13.5" customHeight="1">
      <c r="A200" s="73"/>
      <c r="B200" s="107" t="s">
        <v>59</v>
      </c>
      <c r="C200" s="107"/>
      <c r="D200" s="107"/>
      <c r="E200" s="74"/>
      <c r="F200" s="75">
        <f>SUM(F202:F205)</f>
        <v>6372</v>
      </c>
      <c r="G200" s="25">
        <f>SUM(G202:G205)</f>
        <v>6371</v>
      </c>
      <c r="H200" s="26">
        <f>F200-G200</f>
        <v>1</v>
      </c>
      <c r="I200" s="76">
        <f>K200+L200</f>
        <v>13830</v>
      </c>
      <c r="J200" s="76">
        <f>SUM(J202:J205)</f>
        <v>13947</v>
      </c>
      <c r="K200" s="76">
        <f>SUM(K202:K205)</f>
        <v>6943</v>
      </c>
      <c r="L200" s="76">
        <f>SUM(L202:L205)</f>
        <v>6887</v>
      </c>
      <c r="M200" s="26">
        <f>I200-J200</f>
        <v>-117</v>
      </c>
      <c r="N200" s="76">
        <f>I200/O200</f>
        <v>370.94654400128746</v>
      </c>
      <c r="O200" s="27">
        <v>37.283000000000001</v>
      </c>
      <c r="P200" s="77"/>
      <c r="Q200" s="29"/>
    </row>
    <row r="201" spans="1:17">
      <c r="A201" s="69"/>
      <c r="B201" s="70"/>
      <c r="C201" s="72"/>
      <c r="D201" s="72"/>
      <c r="E201" s="72"/>
      <c r="F201" s="35"/>
      <c r="G201" s="36"/>
      <c r="H201" s="45"/>
      <c r="I201" s="38"/>
      <c r="J201" s="38"/>
      <c r="K201" s="36"/>
      <c r="L201" s="36"/>
      <c r="M201" s="45"/>
      <c r="N201" s="38"/>
      <c r="O201" s="41"/>
    </row>
    <row r="202" spans="1:17" ht="13.5" customHeight="1">
      <c r="A202" s="69"/>
      <c r="B202" s="70"/>
      <c r="C202" s="106" t="s">
        <v>139</v>
      </c>
      <c r="D202" s="106"/>
      <c r="E202" s="71"/>
      <c r="F202" s="43">
        <v>3096</v>
      </c>
      <c r="G202" s="68">
        <v>3090</v>
      </c>
      <c r="H202" s="45">
        <f>F202-G202</f>
        <v>6</v>
      </c>
      <c r="I202" s="46">
        <f>K202+L202</f>
        <v>7117</v>
      </c>
      <c r="J202" s="1">
        <v>7142</v>
      </c>
      <c r="K202" s="46">
        <v>3519</v>
      </c>
      <c r="L202" s="46">
        <v>3598</v>
      </c>
      <c r="M202" s="47">
        <f>I202-J202</f>
        <v>-25</v>
      </c>
      <c r="N202" s="46">
        <f>I202/O202</f>
        <v>1258.7548638132296</v>
      </c>
      <c r="O202" s="48">
        <v>5.6539999999999999</v>
      </c>
    </row>
    <row r="203" spans="1:17" ht="13.5" customHeight="1">
      <c r="A203" s="69"/>
      <c r="B203" s="70"/>
      <c r="C203" s="106" t="s">
        <v>140</v>
      </c>
      <c r="D203" s="106"/>
      <c r="E203" s="71"/>
      <c r="F203" s="43">
        <v>362</v>
      </c>
      <c r="G203" s="68">
        <v>372</v>
      </c>
      <c r="H203" s="45">
        <f>F203-G203</f>
        <v>-10</v>
      </c>
      <c r="I203" s="46">
        <f>K203+L203</f>
        <v>731</v>
      </c>
      <c r="J203" s="1">
        <v>765</v>
      </c>
      <c r="K203" s="46">
        <v>374</v>
      </c>
      <c r="L203" s="46">
        <v>357</v>
      </c>
      <c r="M203" s="47">
        <f>I203-J203</f>
        <v>-34</v>
      </c>
      <c r="N203" s="46">
        <f>I203/O203</f>
        <v>31.96606611859367</v>
      </c>
      <c r="O203" s="48">
        <v>22.867999999999999</v>
      </c>
    </row>
    <row r="204" spans="1:17" ht="13.5" customHeight="1">
      <c r="A204" s="69"/>
      <c r="B204" s="70"/>
      <c r="C204" s="106" t="s">
        <v>141</v>
      </c>
      <c r="D204" s="106"/>
      <c r="E204" s="71"/>
      <c r="F204" s="43">
        <v>2807</v>
      </c>
      <c r="G204" s="68">
        <v>2801</v>
      </c>
      <c r="H204" s="45">
        <f>F204-G204</f>
        <v>6</v>
      </c>
      <c r="I204" s="46">
        <f>K204+L204</f>
        <v>5759</v>
      </c>
      <c r="J204" s="1">
        <v>5818</v>
      </c>
      <c r="K204" s="46">
        <v>2936</v>
      </c>
      <c r="L204" s="46">
        <v>2823</v>
      </c>
      <c r="M204" s="47">
        <f>I204-J204</f>
        <v>-59</v>
      </c>
      <c r="N204" s="46">
        <f>I204/O204</f>
        <v>2498.4815618221255</v>
      </c>
      <c r="O204" s="48">
        <v>2.3050000000000002</v>
      </c>
    </row>
    <row r="205" spans="1:17" ht="13.5" customHeight="1">
      <c r="A205" s="69"/>
      <c r="B205" s="70"/>
      <c r="C205" s="106" t="s">
        <v>142</v>
      </c>
      <c r="D205" s="106"/>
      <c r="E205" s="71"/>
      <c r="F205" s="43">
        <v>107</v>
      </c>
      <c r="G205" s="68">
        <v>108</v>
      </c>
      <c r="H205" s="45">
        <f>F205-G205</f>
        <v>-1</v>
      </c>
      <c r="I205" s="46">
        <f>K205+L205</f>
        <v>223</v>
      </c>
      <c r="J205" s="1">
        <v>222</v>
      </c>
      <c r="K205" s="46">
        <v>114</v>
      </c>
      <c r="L205" s="46">
        <v>109</v>
      </c>
      <c r="M205" s="47">
        <f>I205-J205</f>
        <v>1</v>
      </c>
      <c r="N205" s="46">
        <f>I205/O205</f>
        <v>34.54151177199504</v>
      </c>
      <c r="O205" s="48">
        <v>6.4560000000000004</v>
      </c>
    </row>
    <row r="206" spans="1:17">
      <c r="A206" s="69"/>
      <c r="B206" s="70"/>
      <c r="C206" s="72"/>
      <c r="D206" s="72"/>
      <c r="E206" s="72"/>
      <c r="F206" s="35"/>
      <c r="G206" s="36"/>
      <c r="H206" s="45"/>
      <c r="I206" s="38"/>
      <c r="J206" s="38"/>
      <c r="K206" s="36"/>
      <c r="L206" s="36"/>
      <c r="M206" s="45"/>
      <c r="N206" s="38"/>
      <c r="O206" s="41"/>
    </row>
    <row r="207" spans="1:17" s="30" customFormat="1" ht="13.5" customHeight="1">
      <c r="A207" s="73"/>
      <c r="B207" s="107" t="s">
        <v>60</v>
      </c>
      <c r="C207" s="107"/>
      <c r="D207" s="107"/>
      <c r="E207" s="74"/>
      <c r="F207" s="75">
        <f>SUM(F209:F213)</f>
        <v>15081</v>
      </c>
      <c r="G207" s="25">
        <f>SUM(G209:G213)</f>
        <v>14941</v>
      </c>
      <c r="H207" s="26">
        <f>F207-G207</f>
        <v>140</v>
      </c>
      <c r="I207" s="76">
        <f>K207+L207</f>
        <v>31751</v>
      </c>
      <c r="J207" s="76">
        <f>SUM(J209:J213)</f>
        <v>31750</v>
      </c>
      <c r="K207" s="76">
        <f>SUM(K209:K213)</f>
        <v>15789</v>
      </c>
      <c r="L207" s="76">
        <f>SUM(L209:L213)</f>
        <v>15962</v>
      </c>
      <c r="M207" s="26">
        <f>I207-J207</f>
        <v>1</v>
      </c>
      <c r="N207" s="76">
        <f>I207/O207</f>
        <v>1307.1634417455743</v>
      </c>
      <c r="O207" s="27">
        <v>24.29</v>
      </c>
      <c r="P207" s="77"/>
      <c r="Q207" s="29"/>
    </row>
    <row r="208" spans="1:17">
      <c r="A208" s="69"/>
      <c r="B208" s="70"/>
      <c r="C208" s="72"/>
      <c r="D208" s="72"/>
      <c r="E208" s="72"/>
      <c r="F208" s="35"/>
      <c r="G208" s="36"/>
      <c r="H208" s="45"/>
      <c r="I208" s="38"/>
      <c r="J208" s="38"/>
      <c r="K208" s="36"/>
      <c r="L208" s="36"/>
      <c r="M208" s="45"/>
      <c r="N208" s="38"/>
      <c r="O208" s="41"/>
    </row>
    <row r="209" spans="1:17" ht="13.5" customHeight="1">
      <c r="A209" s="69"/>
      <c r="B209" s="70"/>
      <c r="C209" s="106" t="s">
        <v>143</v>
      </c>
      <c r="D209" s="106"/>
      <c r="E209" s="71"/>
      <c r="F209" s="43">
        <v>5542</v>
      </c>
      <c r="G209" s="68">
        <v>5477</v>
      </c>
      <c r="H209" s="45">
        <f>F209-G209</f>
        <v>65</v>
      </c>
      <c r="I209" s="46">
        <f>K209+L209</f>
        <v>12198</v>
      </c>
      <c r="J209" s="1">
        <v>12257</v>
      </c>
      <c r="K209" s="46">
        <v>6127</v>
      </c>
      <c r="L209" s="46">
        <v>6071</v>
      </c>
      <c r="M209" s="47">
        <f>I209-J209</f>
        <v>-59</v>
      </c>
      <c r="N209" s="46">
        <f>I209/O209</f>
        <v>2436.1893349310967</v>
      </c>
      <c r="O209" s="48">
        <v>5.0069999999999997</v>
      </c>
    </row>
    <row r="210" spans="1:17" ht="13.5" customHeight="1">
      <c r="A210" s="69"/>
      <c r="B210" s="70"/>
      <c r="C210" s="106" t="s">
        <v>144</v>
      </c>
      <c r="D210" s="106"/>
      <c r="E210" s="71"/>
      <c r="F210" s="43">
        <v>743</v>
      </c>
      <c r="G210" s="68">
        <v>749</v>
      </c>
      <c r="H210" s="45">
        <f>F210-G210</f>
        <v>-6</v>
      </c>
      <c r="I210" s="46">
        <f>K210+L210</f>
        <v>1533</v>
      </c>
      <c r="J210" s="1">
        <v>1558</v>
      </c>
      <c r="K210" s="46">
        <v>770</v>
      </c>
      <c r="L210" s="46">
        <v>763</v>
      </c>
      <c r="M210" s="47">
        <f>I210-J210</f>
        <v>-25</v>
      </c>
      <c r="N210" s="46">
        <f>I210/O210</f>
        <v>193.04873441632037</v>
      </c>
      <c r="O210" s="48">
        <v>7.9409999999999998</v>
      </c>
    </row>
    <row r="211" spans="1:17" ht="13.5" customHeight="1">
      <c r="A211" s="69"/>
      <c r="B211" s="70"/>
      <c r="C211" s="106" t="s">
        <v>145</v>
      </c>
      <c r="D211" s="106"/>
      <c r="E211" s="71"/>
      <c r="F211" s="43">
        <v>3181</v>
      </c>
      <c r="G211" s="68">
        <v>3142</v>
      </c>
      <c r="H211" s="45">
        <f>F211-G211</f>
        <v>39</v>
      </c>
      <c r="I211" s="46">
        <f>K211+L211</f>
        <v>6504</v>
      </c>
      <c r="J211" s="1">
        <v>6501</v>
      </c>
      <c r="K211" s="46">
        <v>3202</v>
      </c>
      <c r="L211" s="46">
        <v>3302</v>
      </c>
      <c r="M211" s="47">
        <f>I211-J211</f>
        <v>3</v>
      </c>
      <c r="N211" s="46">
        <f>I211/O211</f>
        <v>2679.8516687268234</v>
      </c>
      <c r="O211" s="48">
        <v>2.427</v>
      </c>
    </row>
    <row r="212" spans="1:17" ht="13.5" customHeight="1">
      <c r="A212" s="69"/>
      <c r="B212" s="70"/>
      <c r="C212" s="106" t="s">
        <v>146</v>
      </c>
      <c r="D212" s="106"/>
      <c r="E212" s="71"/>
      <c r="F212" s="43">
        <v>3945</v>
      </c>
      <c r="G212" s="68">
        <v>3909</v>
      </c>
      <c r="H212" s="45">
        <f>F212-G212</f>
        <v>36</v>
      </c>
      <c r="I212" s="46">
        <f>K212+L212</f>
        <v>8767</v>
      </c>
      <c r="J212" s="1">
        <v>8648</v>
      </c>
      <c r="K212" s="46">
        <v>4380</v>
      </c>
      <c r="L212" s="46">
        <v>4387</v>
      </c>
      <c r="M212" s="47">
        <f>I212-J212</f>
        <v>119</v>
      </c>
      <c r="N212" s="46">
        <f>I212/O212</f>
        <v>5398.3990147783252</v>
      </c>
      <c r="O212" s="48">
        <v>1.6240000000000001</v>
      </c>
    </row>
    <row r="213" spans="1:17" ht="13.5" customHeight="1">
      <c r="A213" s="69"/>
      <c r="B213" s="70"/>
      <c r="C213" s="106" t="s">
        <v>147</v>
      </c>
      <c r="D213" s="106"/>
      <c r="E213" s="71"/>
      <c r="F213" s="43">
        <v>1670</v>
      </c>
      <c r="G213" s="68">
        <v>1664</v>
      </c>
      <c r="H213" s="45">
        <f>F213-G213</f>
        <v>6</v>
      </c>
      <c r="I213" s="46">
        <f>K213+L213</f>
        <v>2749</v>
      </c>
      <c r="J213" s="1">
        <v>2786</v>
      </c>
      <c r="K213" s="46">
        <v>1310</v>
      </c>
      <c r="L213" s="46">
        <v>1439</v>
      </c>
      <c r="M213" s="47">
        <f>I213-J213</f>
        <v>-37</v>
      </c>
      <c r="N213" s="46">
        <f>I213/O213</f>
        <v>377.04018653134</v>
      </c>
      <c r="O213" s="48">
        <v>7.2910000000000004</v>
      </c>
    </row>
    <row r="214" spans="1:17">
      <c r="A214" s="69"/>
      <c r="B214" s="70"/>
      <c r="C214" s="72"/>
      <c r="D214" s="72"/>
      <c r="E214" s="72"/>
      <c r="F214" s="35"/>
      <c r="G214" s="36"/>
      <c r="H214" s="45"/>
      <c r="I214" s="38"/>
      <c r="J214" s="38"/>
      <c r="K214" s="36"/>
      <c r="L214" s="36"/>
      <c r="M214" s="45"/>
      <c r="N214" s="38"/>
      <c r="O214" s="41"/>
    </row>
    <row r="215" spans="1:17" s="30" customFormat="1" ht="13.5" customHeight="1">
      <c r="A215" s="73"/>
      <c r="B215" s="107" t="s">
        <v>61</v>
      </c>
      <c r="C215" s="107"/>
      <c r="D215" s="107"/>
      <c r="E215" s="74"/>
      <c r="F215" s="75">
        <f>SUM(F217,F227:F242)</f>
        <v>8612</v>
      </c>
      <c r="G215" s="25">
        <f>SUM(G217,G227:G242)</f>
        <v>8742</v>
      </c>
      <c r="H215" s="26">
        <f>F215-G215</f>
        <v>-130</v>
      </c>
      <c r="I215" s="76">
        <f>K215+L215</f>
        <v>14475</v>
      </c>
      <c r="J215" s="76">
        <f>J217+(SUM(J227:J242))</f>
        <v>14756</v>
      </c>
      <c r="K215" s="76">
        <f>SUM(K217,K227:K242)</f>
        <v>7400</v>
      </c>
      <c r="L215" s="76">
        <f>SUM(L217,L227:L242)</f>
        <v>7075</v>
      </c>
      <c r="M215" s="26">
        <f>I215-J215</f>
        <v>-281</v>
      </c>
      <c r="N215" s="76">
        <f>I215/O215</f>
        <v>997.24423010678606</v>
      </c>
      <c r="O215" s="27">
        <v>14.515000000000001</v>
      </c>
      <c r="P215" s="77"/>
      <c r="Q215" s="29"/>
    </row>
    <row r="216" spans="1:17" s="30" customFormat="1" ht="13.5" customHeight="1">
      <c r="A216" s="23"/>
      <c r="B216" s="84"/>
      <c r="C216" s="84"/>
      <c r="D216" s="84"/>
      <c r="E216" s="84"/>
      <c r="F216" s="85"/>
      <c r="G216" s="86"/>
      <c r="H216" s="45"/>
      <c r="I216" s="86"/>
      <c r="J216" s="86"/>
      <c r="K216" s="86"/>
      <c r="L216" s="86"/>
      <c r="M216" s="45"/>
      <c r="N216" s="86"/>
      <c r="O216" s="87"/>
      <c r="P216" s="77"/>
      <c r="Q216" s="29"/>
    </row>
    <row r="217" spans="1:17" ht="13.5" customHeight="1">
      <c r="A217" s="5"/>
      <c r="B217" s="31"/>
      <c r="C217" s="98" t="s">
        <v>148</v>
      </c>
      <c r="D217" s="98"/>
      <c r="E217" s="42"/>
      <c r="F217" s="43">
        <v>56</v>
      </c>
      <c r="G217" s="44">
        <v>56</v>
      </c>
      <c r="H217" s="45">
        <f>F217-G217</f>
        <v>0</v>
      </c>
      <c r="I217" s="46">
        <f>K217+L217</f>
        <v>107</v>
      </c>
      <c r="J217" s="1">
        <v>104</v>
      </c>
      <c r="K217" s="46">
        <v>65</v>
      </c>
      <c r="L217" s="46">
        <v>42</v>
      </c>
      <c r="M217" s="47">
        <f>I217-J217</f>
        <v>3</v>
      </c>
      <c r="N217" s="46">
        <f>I217/O217</f>
        <v>578.37837837837833</v>
      </c>
      <c r="O217" s="48">
        <v>0.185</v>
      </c>
    </row>
    <row r="218" spans="1:17" ht="6.75" customHeight="1">
      <c r="A218" s="5"/>
      <c r="B218" s="5"/>
      <c r="C218" s="5"/>
      <c r="D218" s="5"/>
      <c r="E218" s="88"/>
      <c r="I218" s="89"/>
    </row>
    <row r="219" spans="1:17" ht="18" customHeight="1">
      <c r="A219" s="108" t="s">
        <v>32</v>
      </c>
      <c r="B219" s="109"/>
      <c r="C219" s="109"/>
      <c r="D219" s="109"/>
      <c r="E219" s="109"/>
      <c r="F219" s="109"/>
      <c r="G219" s="109"/>
      <c r="H219" s="110"/>
      <c r="I219" s="110"/>
      <c r="J219" s="110"/>
      <c r="K219" s="110"/>
      <c r="L219" s="110"/>
      <c r="M219" s="110"/>
      <c r="N219" s="111"/>
      <c r="O219" s="111"/>
    </row>
    <row r="220" spans="1:17" ht="18" customHeight="1">
      <c r="A220" s="5"/>
      <c r="B220" s="5"/>
      <c r="C220" s="63"/>
      <c r="D220" s="63"/>
      <c r="E220" s="63"/>
    </row>
    <row r="221" spans="1:17" ht="4.5" customHeight="1" thickBot="1">
      <c r="A221" s="5"/>
      <c r="B221" s="5"/>
      <c r="C221" s="5"/>
      <c r="D221" s="5"/>
      <c r="E221" s="5"/>
    </row>
    <row r="222" spans="1:17" s="4" customFormat="1" ht="14.25" customHeight="1">
      <c r="A222" s="9"/>
      <c r="B222" s="112" t="s">
        <v>4</v>
      </c>
      <c r="C222" s="112"/>
      <c r="D222" s="112"/>
      <c r="E222" s="10"/>
      <c r="F222" s="115" t="s">
        <v>78</v>
      </c>
      <c r="G222" s="118" t="s">
        <v>5</v>
      </c>
      <c r="H222" s="120" t="s">
        <v>6</v>
      </c>
      <c r="I222" s="122" t="s">
        <v>7</v>
      </c>
      <c r="J222" s="122"/>
      <c r="K222" s="123"/>
      <c r="L222" s="123"/>
      <c r="M222" s="123"/>
      <c r="N222" s="115" t="s">
        <v>8</v>
      </c>
      <c r="O222" s="100" t="s">
        <v>9</v>
      </c>
      <c r="P222" s="3"/>
      <c r="Q222" s="3"/>
    </row>
    <row r="223" spans="1:17" s="4" customFormat="1" ht="14.25" customHeight="1">
      <c r="A223" s="11"/>
      <c r="B223" s="113"/>
      <c r="C223" s="113"/>
      <c r="D223" s="113"/>
      <c r="E223" s="12"/>
      <c r="F223" s="116"/>
      <c r="G223" s="119"/>
      <c r="H223" s="121"/>
      <c r="I223" s="103"/>
      <c r="J223" s="103"/>
      <c r="K223" s="103"/>
      <c r="L223" s="103"/>
      <c r="M223" s="103"/>
      <c r="N223" s="116"/>
      <c r="O223" s="101"/>
      <c r="P223" s="3"/>
      <c r="Q223" s="3"/>
    </row>
    <row r="224" spans="1:17" s="4" customFormat="1" ht="14.25" customHeight="1">
      <c r="A224" s="11"/>
      <c r="B224" s="113"/>
      <c r="C224" s="113"/>
      <c r="D224" s="113"/>
      <c r="E224" s="12"/>
      <c r="F224" s="116"/>
      <c r="G224" s="119"/>
      <c r="H224" s="121"/>
      <c r="I224" s="102" t="s">
        <v>10</v>
      </c>
      <c r="J224" s="104" t="s">
        <v>11</v>
      </c>
      <c r="K224" s="102" t="s">
        <v>12</v>
      </c>
      <c r="L224" s="102" t="s">
        <v>13</v>
      </c>
      <c r="M224" s="102" t="s">
        <v>14</v>
      </c>
      <c r="N224" s="116"/>
      <c r="O224" s="101"/>
      <c r="P224" s="3"/>
      <c r="Q224" s="3"/>
    </row>
    <row r="225" spans="1:17" s="4" customFormat="1" ht="14.25" customHeight="1">
      <c r="A225" s="13"/>
      <c r="B225" s="114"/>
      <c r="C225" s="114"/>
      <c r="D225" s="114"/>
      <c r="E225" s="14"/>
      <c r="F225" s="117"/>
      <c r="G225" s="119"/>
      <c r="H225" s="105"/>
      <c r="I225" s="103"/>
      <c r="J225" s="105"/>
      <c r="K225" s="103"/>
      <c r="L225" s="103"/>
      <c r="M225" s="103"/>
      <c r="N225" s="117"/>
      <c r="O225" s="101"/>
      <c r="P225" s="3"/>
      <c r="Q225" s="3"/>
    </row>
    <row r="226" spans="1:17" ht="6.95" customHeight="1">
      <c r="A226" s="5"/>
      <c r="B226" s="15"/>
      <c r="C226" s="16"/>
      <c r="D226" s="16"/>
      <c r="E226" s="16"/>
      <c r="F226" s="18"/>
      <c r="G226" s="19"/>
      <c r="H226" s="20"/>
      <c r="I226" s="19"/>
      <c r="J226" s="19"/>
      <c r="K226" s="19"/>
      <c r="L226" s="19"/>
      <c r="M226" s="20"/>
      <c r="N226" s="19"/>
      <c r="O226" s="21"/>
    </row>
    <row r="227" spans="1:17" ht="12.75" customHeight="1">
      <c r="A227" s="5"/>
      <c r="B227" s="31"/>
      <c r="C227" s="98" t="s">
        <v>149</v>
      </c>
      <c r="D227" s="98"/>
      <c r="E227" s="42"/>
      <c r="F227" s="43">
        <v>1124</v>
      </c>
      <c r="G227" s="68">
        <v>1155</v>
      </c>
      <c r="H227" s="45">
        <f t="shared" ref="H227:H242" si="28">F227-G227</f>
        <v>-31</v>
      </c>
      <c r="I227" s="46">
        <f t="shared" ref="I227:I242" si="29">K227+L227</f>
        <v>1875</v>
      </c>
      <c r="J227" s="46">
        <v>1941</v>
      </c>
      <c r="K227" s="46">
        <v>1032</v>
      </c>
      <c r="L227" s="46">
        <v>843</v>
      </c>
      <c r="M227" s="47">
        <f t="shared" ref="M227:M242" si="30">I227-J227</f>
        <v>-66</v>
      </c>
      <c r="N227" s="46">
        <f t="shared" ref="N227:N242" si="31">I227/O227</f>
        <v>2593.3609958506227</v>
      </c>
      <c r="O227" s="48">
        <v>0.72299999999999998</v>
      </c>
    </row>
    <row r="228" spans="1:17" ht="12.75" customHeight="1">
      <c r="A228" s="5"/>
      <c r="B228" s="31"/>
      <c r="C228" s="42" t="s">
        <v>62</v>
      </c>
      <c r="D228" s="42" t="s">
        <v>18</v>
      </c>
      <c r="E228" s="17"/>
      <c r="F228" s="43">
        <v>604</v>
      </c>
      <c r="G228" s="68">
        <v>602</v>
      </c>
      <c r="H228" s="45">
        <f t="shared" si="28"/>
        <v>2</v>
      </c>
      <c r="I228" s="46">
        <f t="shared" si="29"/>
        <v>818</v>
      </c>
      <c r="J228" s="46">
        <v>828</v>
      </c>
      <c r="K228" s="46">
        <v>487</v>
      </c>
      <c r="L228" s="46">
        <v>331</v>
      </c>
      <c r="M228" s="47">
        <f t="shared" si="30"/>
        <v>-10</v>
      </c>
      <c r="N228" s="46">
        <f t="shared" si="31"/>
        <v>1132.9639889196676</v>
      </c>
      <c r="O228" s="48">
        <v>0.72199999999999998</v>
      </c>
    </row>
    <row r="229" spans="1:17" ht="12.75" customHeight="1">
      <c r="A229" s="5"/>
      <c r="B229" s="31"/>
      <c r="C229" s="42" t="s">
        <v>62</v>
      </c>
      <c r="D229" s="42" t="s">
        <v>41</v>
      </c>
      <c r="E229" s="17"/>
      <c r="F229" s="43">
        <v>406</v>
      </c>
      <c r="G229" s="68">
        <v>425</v>
      </c>
      <c r="H229" s="45">
        <f t="shared" si="28"/>
        <v>-19</v>
      </c>
      <c r="I229" s="46">
        <f t="shared" si="29"/>
        <v>617</v>
      </c>
      <c r="J229" s="46">
        <v>643</v>
      </c>
      <c r="K229" s="46">
        <v>282</v>
      </c>
      <c r="L229" s="46">
        <v>335</v>
      </c>
      <c r="M229" s="47">
        <f t="shared" si="30"/>
        <v>-26</v>
      </c>
      <c r="N229" s="46">
        <f t="shared" si="31"/>
        <v>1377.2321428571429</v>
      </c>
      <c r="O229" s="48">
        <v>0.44800000000000001</v>
      </c>
    </row>
    <row r="230" spans="1:17" ht="12.75" customHeight="1">
      <c r="A230" s="5"/>
      <c r="B230" s="31"/>
      <c r="C230" s="98" t="s">
        <v>150</v>
      </c>
      <c r="D230" s="98"/>
      <c r="E230" s="42"/>
      <c r="F230" s="43">
        <v>179</v>
      </c>
      <c r="G230" s="68">
        <v>171</v>
      </c>
      <c r="H230" s="45">
        <f t="shared" si="28"/>
        <v>8</v>
      </c>
      <c r="I230" s="46">
        <f t="shared" si="29"/>
        <v>320</v>
      </c>
      <c r="J230" s="46">
        <v>320</v>
      </c>
      <c r="K230" s="46">
        <v>145</v>
      </c>
      <c r="L230" s="46">
        <v>175</v>
      </c>
      <c r="M230" s="47">
        <f t="shared" si="30"/>
        <v>0</v>
      </c>
      <c r="N230" s="46">
        <f t="shared" si="31"/>
        <v>688.17204301075265</v>
      </c>
      <c r="O230" s="48">
        <v>0.46500000000000002</v>
      </c>
    </row>
    <row r="231" spans="1:17" ht="12.75" customHeight="1">
      <c r="A231" s="5"/>
      <c r="B231" s="31"/>
      <c r="C231" s="98" t="s">
        <v>151</v>
      </c>
      <c r="D231" s="98"/>
      <c r="E231" s="42"/>
      <c r="F231" s="43">
        <v>853</v>
      </c>
      <c r="G231" s="68">
        <v>852</v>
      </c>
      <c r="H231" s="45">
        <f t="shared" si="28"/>
        <v>1</v>
      </c>
      <c r="I231" s="46">
        <f t="shared" si="29"/>
        <v>1569</v>
      </c>
      <c r="J231" s="46">
        <v>1579</v>
      </c>
      <c r="K231" s="46">
        <v>799</v>
      </c>
      <c r="L231" s="46">
        <v>770</v>
      </c>
      <c r="M231" s="47">
        <f t="shared" si="30"/>
        <v>-10</v>
      </c>
      <c r="N231" s="46">
        <f t="shared" si="31"/>
        <v>1413.5135135135133</v>
      </c>
      <c r="O231" s="48">
        <v>1.1100000000000001</v>
      </c>
    </row>
    <row r="232" spans="1:17" ht="12.75" customHeight="1">
      <c r="A232" s="5"/>
      <c r="B232" s="31"/>
      <c r="C232" s="42" t="s">
        <v>63</v>
      </c>
      <c r="D232" s="42" t="s">
        <v>18</v>
      </c>
      <c r="E232" s="17"/>
      <c r="F232" s="43">
        <v>342</v>
      </c>
      <c r="G232" s="68">
        <v>341</v>
      </c>
      <c r="H232" s="45">
        <f t="shared" si="28"/>
        <v>1</v>
      </c>
      <c r="I232" s="46">
        <f t="shared" si="29"/>
        <v>776</v>
      </c>
      <c r="J232" s="46">
        <v>780</v>
      </c>
      <c r="K232" s="46">
        <v>378</v>
      </c>
      <c r="L232" s="46">
        <v>398</v>
      </c>
      <c r="M232" s="47">
        <f t="shared" si="30"/>
        <v>-4</v>
      </c>
      <c r="N232" s="46">
        <f t="shared" si="31"/>
        <v>8434.782608695652</v>
      </c>
      <c r="O232" s="48">
        <v>9.1999999999999998E-2</v>
      </c>
    </row>
    <row r="233" spans="1:17" ht="12.75" customHeight="1">
      <c r="A233" s="5"/>
      <c r="B233" s="31"/>
      <c r="C233" s="42" t="s">
        <v>63</v>
      </c>
      <c r="D233" s="42" t="s">
        <v>41</v>
      </c>
      <c r="E233" s="17"/>
      <c r="F233" s="43">
        <v>675</v>
      </c>
      <c r="G233" s="68">
        <v>673</v>
      </c>
      <c r="H233" s="45">
        <f t="shared" si="28"/>
        <v>2</v>
      </c>
      <c r="I233" s="46">
        <f t="shared" si="29"/>
        <v>1576</v>
      </c>
      <c r="J233" s="46">
        <v>1568</v>
      </c>
      <c r="K233" s="46">
        <v>769</v>
      </c>
      <c r="L233" s="46">
        <v>807</v>
      </c>
      <c r="M233" s="47">
        <f t="shared" si="30"/>
        <v>8</v>
      </c>
      <c r="N233" s="46">
        <f t="shared" si="31"/>
        <v>7364.4859813084113</v>
      </c>
      <c r="O233" s="48">
        <v>0.214</v>
      </c>
    </row>
    <row r="234" spans="1:17" ht="12.75" customHeight="1">
      <c r="A234" s="5"/>
      <c r="B234" s="31"/>
      <c r="C234" s="42" t="s">
        <v>64</v>
      </c>
      <c r="D234" s="42" t="s">
        <v>18</v>
      </c>
      <c r="E234" s="17"/>
      <c r="F234" s="43">
        <v>1394</v>
      </c>
      <c r="G234" s="68">
        <v>1521</v>
      </c>
      <c r="H234" s="45">
        <f t="shared" si="28"/>
        <v>-127</v>
      </c>
      <c r="I234" s="46">
        <f t="shared" si="29"/>
        <v>1656</v>
      </c>
      <c r="J234" s="46">
        <v>1779</v>
      </c>
      <c r="K234" s="46">
        <v>841</v>
      </c>
      <c r="L234" s="46">
        <v>815</v>
      </c>
      <c r="M234" s="47">
        <f t="shared" si="30"/>
        <v>-123</v>
      </c>
      <c r="N234" s="46">
        <f t="shared" si="31"/>
        <v>4691.2181303116149</v>
      </c>
      <c r="O234" s="48">
        <v>0.35299999999999998</v>
      </c>
    </row>
    <row r="235" spans="1:17" ht="12.75" customHeight="1">
      <c r="A235" s="5"/>
      <c r="B235" s="31"/>
      <c r="C235" s="42" t="s">
        <v>64</v>
      </c>
      <c r="D235" s="42" t="s">
        <v>41</v>
      </c>
      <c r="E235" s="17"/>
      <c r="F235" s="43">
        <v>482</v>
      </c>
      <c r="G235" s="68">
        <v>465</v>
      </c>
      <c r="H235" s="45">
        <f t="shared" si="28"/>
        <v>17</v>
      </c>
      <c r="I235" s="46">
        <f t="shared" si="29"/>
        <v>782</v>
      </c>
      <c r="J235" s="46">
        <v>775</v>
      </c>
      <c r="K235" s="46">
        <v>406</v>
      </c>
      <c r="L235" s="46">
        <v>376</v>
      </c>
      <c r="M235" s="47">
        <f t="shared" si="30"/>
        <v>7</v>
      </c>
      <c r="N235" s="46">
        <f t="shared" si="31"/>
        <v>1367.1328671328672</v>
      </c>
      <c r="O235" s="48">
        <v>0.57199999999999995</v>
      </c>
    </row>
    <row r="236" spans="1:17" ht="12.75" customHeight="1">
      <c r="A236" s="5"/>
      <c r="B236" s="31"/>
      <c r="C236" s="42" t="s">
        <v>64</v>
      </c>
      <c r="D236" s="42" t="s">
        <v>24</v>
      </c>
      <c r="E236" s="17"/>
      <c r="F236" s="43">
        <v>389</v>
      </c>
      <c r="G236" s="68">
        <v>400</v>
      </c>
      <c r="H236" s="45">
        <f t="shared" si="28"/>
        <v>-11</v>
      </c>
      <c r="I236" s="46">
        <f t="shared" si="29"/>
        <v>609</v>
      </c>
      <c r="J236" s="46">
        <v>629</v>
      </c>
      <c r="K236" s="46">
        <v>276</v>
      </c>
      <c r="L236" s="46">
        <v>333</v>
      </c>
      <c r="M236" s="47">
        <f t="shared" si="30"/>
        <v>-20</v>
      </c>
      <c r="N236" s="46">
        <f t="shared" si="31"/>
        <v>3171.875</v>
      </c>
      <c r="O236" s="48">
        <v>0.192</v>
      </c>
    </row>
    <row r="237" spans="1:17" ht="12.75" customHeight="1">
      <c r="A237" s="5"/>
      <c r="B237" s="31"/>
      <c r="C237" s="42"/>
      <c r="D237" s="31"/>
      <c r="E237" s="31"/>
      <c r="F237" s="43"/>
      <c r="G237" s="68"/>
      <c r="H237" s="45"/>
      <c r="I237" s="46"/>
      <c r="J237" s="46"/>
      <c r="K237" s="46"/>
      <c r="L237" s="46"/>
      <c r="M237" s="47"/>
      <c r="N237" s="46"/>
      <c r="O237" s="48"/>
    </row>
    <row r="238" spans="1:17" ht="12.75" customHeight="1">
      <c r="A238" s="5"/>
      <c r="B238" s="31"/>
      <c r="C238" s="42" t="s">
        <v>65</v>
      </c>
      <c r="D238" s="42" t="s">
        <v>18</v>
      </c>
      <c r="E238" s="17"/>
      <c r="F238" s="43">
        <v>256</v>
      </c>
      <c r="G238" s="68">
        <v>236</v>
      </c>
      <c r="H238" s="45">
        <f t="shared" si="28"/>
        <v>20</v>
      </c>
      <c r="I238" s="46">
        <f t="shared" si="29"/>
        <v>447</v>
      </c>
      <c r="J238" s="46">
        <v>440</v>
      </c>
      <c r="K238" s="46">
        <v>236</v>
      </c>
      <c r="L238" s="46">
        <v>211</v>
      </c>
      <c r="M238" s="47">
        <f t="shared" si="30"/>
        <v>7</v>
      </c>
      <c r="N238" s="46">
        <f t="shared" si="31"/>
        <v>653.50877192982455</v>
      </c>
      <c r="O238" s="48">
        <v>0.68400000000000005</v>
      </c>
    </row>
    <row r="239" spans="1:17" ht="12.75" customHeight="1">
      <c r="A239" s="5"/>
      <c r="B239" s="31"/>
      <c r="C239" s="42" t="s">
        <v>65</v>
      </c>
      <c r="D239" s="42" t="s">
        <v>41</v>
      </c>
      <c r="E239" s="17"/>
      <c r="F239" s="43">
        <v>77</v>
      </c>
      <c r="G239" s="68">
        <v>79</v>
      </c>
      <c r="H239" s="45">
        <f t="shared" si="28"/>
        <v>-2</v>
      </c>
      <c r="I239" s="46">
        <f t="shared" si="29"/>
        <v>123</v>
      </c>
      <c r="J239" s="46">
        <v>126</v>
      </c>
      <c r="K239" s="46">
        <v>59</v>
      </c>
      <c r="L239" s="46">
        <v>64</v>
      </c>
      <c r="M239" s="47">
        <f t="shared" si="30"/>
        <v>-3</v>
      </c>
      <c r="N239" s="46">
        <f t="shared" si="31"/>
        <v>152.60545905707195</v>
      </c>
      <c r="O239" s="48">
        <v>0.80600000000000005</v>
      </c>
    </row>
    <row r="240" spans="1:17" ht="12.75" customHeight="1">
      <c r="A240" s="5"/>
      <c r="B240" s="31"/>
      <c r="C240" s="98" t="s">
        <v>152</v>
      </c>
      <c r="D240" s="98"/>
      <c r="E240" s="42"/>
      <c r="F240" s="43">
        <v>844</v>
      </c>
      <c r="G240" s="68">
        <v>834</v>
      </c>
      <c r="H240" s="45">
        <f t="shared" si="28"/>
        <v>10</v>
      </c>
      <c r="I240" s="46">
        <f t="shared" si="29"/>
        <v>1405</v>
      </c>
      <c r="J240" s="46">
        <v>1410</v>
      </c>
      <c r="K240" s="46">
        <v>691</v>
      </c>
      <c r="L240" s="46">
        <v>714</v>
      </c>
      <c r="M240" s="47">
        <f t="shared" si="30"/>
        <v>-5</v>
      </c>
      <c r="N240" s="46">
        <f t="shared" si="31"/>
        <v>750.93532870122931</v>
      </c>
      <c r="O240" s="48">
        <v>1.871</v>
      </c>
    </row>
    <row r="241" spans="1:17" ht="12.75" customHeight="1">
      <c r="A241" s="5"/>
      <c r="B241" s="31"/>
      <c r="C241" s="98" t="s">
        <v>153</v>
      </c>
      <c r="D241" s="98"/>
      <c r="E241" s="42"/>
      <c r="F241" s="43">
        <v>772</v>
      </c>
      <c r="G241" s="68">
        <v>775</v>
      </c>
      <c r="H241" s="45">
        <f t="shared" si="28"/>
        <v>-3</v>
      </c>
      <c r="I241" s="46">
        <f t="shared" si="29"/>
        <v>1427</v>
      </c>
      <c r="J241" s="46">
        <v>1466</v>
      </c>
      <c r="K241" s="46">
        <v>733</v>
      </c>
      <c r="L241" s="46">
        <v>694</v>
      </c>
      <c r="M241" s="47">
        <f t="shared" si="30"/>
        <v>-39</v>
      </c>
      <c r="N241" s="46">
        <f t="shared" si="31"/>
        <v>408.18077803203664</v>
      </c>
      <c r="O241" s="48">
        <v>3.496</v>
      </c>
    </row>
    <row r="242" spans="1:17" ht="12.75" customHeight="1">
      <c r="A242" s="5"/>
      <c r="B242" s="31"/>
      <c r="C242" s="98" t="s">
        <v>154</v>
      </c>
      <c r="D242" s="98"/>
      <c r="E242" s="42"/>
      <c r="F242" s="43">
        <v>159</v>
      </c>
      <c r="G242" s="68">
        <v>157</v>
      </c>
      <c r="H242" s="45">
        <f t="shared" si="28"/>
        <v>2</v>
      </c>
      <c r="I242" s="46">
        <f t="shared" si="29"/>
        <v>368</v>
      </c>
      <c r="J242" s="46">
        <v>368</v>
      </c>
      <c r="K242" s="46">
        <v>201</v>
      </c>
      <c r="L242" s="46">
        <v>167</v>
      </c>
      <c r="M242" s="47">
        <f t="shared" si="30"/>
        <v>0</v>
      </c>
      <c r="N242" s="46">
        <f t="shared" si="31"/>
        <v>142.52517428350117</v>
      </c>
      <c r="O242" s="48">
        <v>2.5819999999999999</v>
      </c>
    </row>
    <row r="243" spans="1:17" ht="12.75" customHeight="1">
      <c r="A243" s="5"/>
      <c r="B243" s="31"/>
      <c r="C243" s="17"/>
      <c r="D243" s="17"/>
      <c r="E243" s="17"/>
      <c r="F243" s="35"/>
      <c r="G243" s="36"/>
      <c r="H243" s="45"/>
      <c r="I243" s="38"/>
      <c r="J243" s="90"/>
      <c r="K243" s="36"/>
      <c r="L243" s="36"/>
      <c r="M243" s="45"/>
      <c r="N243" s="38"/>
      <c r="O243" s="41"/>
    </row>
    <row r="244" spans="1:17" s="30" customFormat="1" ht="12.75" customHeight="1">
      <c r="A244" s="23"/>
      <c r="B244" s="99" t="s">
        <v>66</v>
      </c>
      <c r="C244" s="99"/>
      <c r="D244" s="99"/>
      <c r="E244" s="84"/>
      <c r="F244" s="75">
        <f>SUM(F246:F266)</f>
        <v>18525</v>
      </c>
      <c r="G244" s="25">
        <f>SUM(G246:G266)</f>
        <v>18214</v>
      </c>
      <c r="H244" s="26">
        <f>F244-G244</f>
        <v>311</v>
      </c>
      <c r="I244" s="76">
        <f>K244+L244</f>
        <v>44519</v>
      </c>
      <c r="J244" s="76">
        <f>SUM(J246:J266)</f>
        <v>44192</v>
      </c>
      <c r="K244" s="76">
        <f>SUM(K246:K266)</f>
        <v>22392</v>
      </c>
      <c r="L244" s="76">
        <f>SUM(L246:L266)</f>
        <v>22127</v>
      </c>
      <c r="M244" s="26">
        <f>I244-J244</f>
        <v>327</v>
      </c>
      <c r="N244" s="76">
        <f>I244/O244</f>
        <v>5161.623188405797</v>
      </c>
      <c r="O244" s="27">
        <v>8.625</v>
      </c>
      <c r="P244" s="77"/>
      <c r="Q244" s="29"/>
    </row>
    <row r="245" spans="1:17" ht="12.75" customHeight="1">
      <c r="A245" s="5"/>
      <c r="B245" s="31"/>
      <c r="C245" s="17"/>
      <c r="D245" s="17"/>
      <c r="E245" s="17"/>
      <c r="F245" s="35"/>
      <c r="G245" s="36"/>
      <c r="H245" s="45"/>
      <c r="I245" s="38"/>
      <c r="J245" s="90"/>
      <c r="K245" s="36"/>
      <c r="L245" s="36"/>
      <c r="M245" s="45"/>
      <c r="N245" s="38"/>
      <c r="O245" s="41"/>
    </row>
    <row r="246" spans="1:17" ht="12.75" customHeight="1">
      <c r="A246" s="5"/>
      <c r="B246" s="31"/>
      <c r="C246" s="98" t="s">
        <v>155</v>
      </c>
      <c r="D246" s="98"/>
      <c r="E246" s="42"/>
      <c r="F246" s="43">
        <v>3169</v>
      </c>
      <c r="G246" s="68">
        <v>3102</v>
      </c>
      <c r="H246" s="45">
        <f t="shared" ref="H246:H266" si="32">F246-G246</f>
        <v>67</v>
      </c>
      <c r="I246" s="46">
        <f t="shared" ref="I246:I266" si="33">K246+L246</f>
        <v>6646</v>
      </c>
      <c r="J246" s="46">
        <v>6575</v>
      </c>
      <c r="K246" s="46">
        <v>3409</v>
      </c>
      <c r="L246" s="46">
        <v>3237</v>
      </c>
      <c r="M246" s="47">
        <f t="shared" ref="M246:M266" si="34">I246-J246</f>
        <v>71</v>
      </c>
      <c r="N246" s="46">
        <f t="shared" ref="N246:N255" si="35">I246/O246</f>
        <v>4369.4937541091385</v>
      </c>
      <c r="O246" s="48">
        <v>1.5209999999999999</v>
      </c>
    </row>
    <row r="247" spans="1:17" ht="12.75" customHeight="1">
      <c r="A247" s="5"/>
      <c r="B247" s="31"/>
      <c r="C247" s="98" t="s">
        <v>156</v>
      </c>
      <c r="D247" s="98"/>
      <c r="E247" s="42"/>
      <c r="F247" s="43">
        <v>5831</v>
      </c>
      <c r="G247" s="68">
        <v>5779</v>
      </c>
      <c r="H247" s="45">
        <f t="shared" si="32"/>
        <v>52</v>
      </c>
      <c r="I247" s="46">
        <f t="shared" si="33"/>
        <v>12598</v>
      </c>
      <c r="J247" s="46">
        <v>12624</v>
      </c>
      <c r="K247" s="46">
        <v>6391</v>
      </c>
      <c r="L247" s="46">
        <v>6207</v>
      </c>
      <c r="M247" s="47">
        <f t="shared" si="34"/>
        <v>-26</v>
      </c>
      <c r="N247" s="46">
        <f t="shared" si="35"/>
        <v>4091.5881779798633</v>
      </c>
      <c r="O247" s="48">
        <v>3.0790000000000002</v>
      </c>
    </row>
    <row r="248" spans="1:17" ht="12.75" customHeight="1">
      <c r="A248" s="5"/>
      <c r="B248" s="31"/>
      <c r="C248" s="42" t="s">
        <v>67</v>
      </c>
      <c r="D248" s="42" t="s">
        <v>18</v>
      </c>
      <c r="E248" s="17"/>
      <c r="F248" s="43">
        <v>296</v>
      </c>
      <c r="G248" s="68">
        <v>321</v>
      </c>
      <c r="H248" s="45">
        <f t="shared" si="32"/>
        <v>-25</v>
      </c>
      <c r="I248" s="46">
        <f t="shared" si="33"/>
        <v>570</v>
      </c>
      <c r="J248" s="46">
        <v>601</v>
      </c>
      <c r="K248" s="46">
        <v>272</v>
      </c>
      <c r="L248" s="46">
        <v>298</v>
      </c>
      <c r="M248" s="47">
        <f t="shared" si="34"/>
        <v>-31</v>
      </c>
      <c r="N248" s="46">
        <f t="shared" si="35"/>
        <v>5277.7777777777783</v>
      </c>
      <c r="O248" s="48">
        <v>0.108</v>
      </c>
    </row>
    <row r="249" spans="1:17" ht="12.75" customHeight="1">
      <c r="A249" s="5"/>
      <c r="B249" s="31"/>
      <c r="C249" s="42" t="s">
        <v>67</v>
      </c>
      <c r="D249" s="42" t="s">
        <v>41</v>
      </c>
      <c r="E249" s="17"/>
      <c r="F249" s="43">
        <v>481</v>
      </c>
      <c r="G249" s="68">
        <v>489</v>
      </c>
      <c r="H249" s="45">
        <f t="shared" si="32"/>
        <v>-8</v>
      </c>
      <c r="I249" s="46">
        <f t="shared" si="33"/>
        <v>1097</v>
      </c>
      <c r="J249" s="46">
        <v>1100</v>
      </c>
      <c r="K249" s="46">
        <v>531</v>
      </c>
      <c r="L249" s="46">
        <v>566</v>
      </c>
      <c r="M249" s="47">
        <f t="shared" si="34"/>
        <v>-3</v>
      </c>
      <c r="N249" s="46">
        <f t="shared" si="35"/>
        <v>7462.5850340136058</v>
      </c>
      <c r="O249" s="48">
        <v>0.14699999999999999</v>
      </c>
    </row>
    <row r="250" spans="1:17" ht="12.75" customHeight="1">
      <c r="A250" s="5"/>
      <c r="B250" s="31"/>
      <c r="C250" s="42" t="s">
        <v>67</v>
      </c>
      <c r="D250" s="42" t="s">
        <v>24</v>
      </c>
      <c r="E250" s="17"/>
      <c r="F250" s="43">
        <v>433</v>
      </c>
      <c r="G250" s="68">
        <v>418</v>
      </c>
      <c r="H250" s="45">
        <f t="shared" si="32"/>
        <v>15</v>
      </c>
      <c r="I250" s="46">
        <f t="shared" si="33"/>
        <v>1003</v>
      </c>
      <c r="J250" s="46">
        <v>986</v>
      </c>
      <c r="K250" s="46">
        <v>499</v>
      </c>
      <c r="L250" s="46">
        <v>504</v>
      </c>
      <c r="M250" s="47">
        <f t="shared" si="34"/>
        <v>17</v>
      </c>
      <c r="N250" s="46">
        <f t="shared" si="35"/>
        <v>7541.353383458646</v>
      </c>
      <c r="O250" s="48">
        <v>0.13300000000000001</v>
      </c>
    </row>
    <row r="251" spans="1:17" ht="12.75" customHeight="1">
      <c r="A251" s="5"/>
      <c r="B251" s="31"/>
      <c r="C251" s="98" t="s">
        <v>157</v>
      </c>
      <c r="D251" s="98"/>
      <c r="E251" s="42"/>
      <c r="F251" s="43">
        <v>26</v>
      </c>
      <c r="G251" s="68">
        <v>27</v>
      </c>
      <c r="H251" s="45">
        <f t="shared" si="32"/>
        <v>-1</v>
      </c>
      <c r="I251" s="46">
        <f t="shared" si="33"/>
        <v>59</v>
      </c>
      <c r="J251" s="46">
        <v>61</v>
      </c>
      <c r="K251" s="46">
        <v>33</v>
      </c>
      <c r="L251" s="46">
        <v>26</v>
      </c>
      <c r="M251" s="47">
        <f t="shared" si="34"/>
        <v>-2</v>
      </c>
      <c r="N251" s="46">
        <f t="shared" si="35"/>
        <v>159.89159891598916</v>
      </c>
      <c r="O251" s="48">
        <v>0.36899999999999999</v>
      </c>
    </row>
    <row r="252" spans="1:17" ht="12.75" customHeight="1">
      <c r="A252" s="5"/>
      <c r="B252" s="31"/>
      <c r="C252" s="42" t="s">
        <v>68</v>
      </c>
      <c r="D252" s="42" t="s">
        <v>18</v>
      </c>
      <c r="E252" s="17"/>
      <c r="F252" s="43">
        <v>761</v>
      </c>
      <c r="G252" s="68">
        <v>768</v>
      </c>
      <c r="H252" s="45">
        <f t="shared" si="32"/>
        <v>-7</v>
      </c>
      <c r="I252" s="46">
        <f t="shared" si="33"/>
        <v>1628</v>
      </c>
      <c r="J252" s="46">
        <v>1639</v>
      </c>
      <c r="K252" s="46">
        <v>846</v>
      </c>
      <c r="L252" s="46">
        <v>782</v>
      </c>
      <c r="M252" s="47">
        <f t="shared" si="34"/>
        <v>-11</v>
      </c>
      <c r="N252" s="46">
        <f t="shared" si="35"/>
        <v>7715.6398104265409</v>
      </c>
      <c r="O252" s="48">
        <v>0.21099999999999999</v>
      </c>
    </row>
    <row r="253" spans="1:17" ht="12.75" customHeight="1">
      <c r="A253" s="5"/>
      <c r="B253" s="31"/>
      <c r="C253" s="42" t="s">
        <v>68</v>
      </c>
      <c r="D253" s="42" t="s">
        <v>19</v>
      </c>
      <c r="E253" s="17"/>
      <c r="F253" s="43">
        <v>383</v>
      </c>
      <c r="G253" s="68">
        <v>374</v>
      </c>
      <c r="H253" s="45">
        <f t="shared" si="32"/>
        <v>9</v>
      </c>
      <c r="I253" s="46">
        <f t="shared" si="33"/>
        <v>915</v>
      </c>
      <c r="J253" s="46">
        <v>904</v>
      </c>
      <c r="K253" s="46">
        <v>459</v>
      </c>
      <c r="L253" s="46">
        <v>456</v>
      </c>
      <c r="M253" s="47">
        <f t="shared" si="34"/>
        <v>11</v>
      </c>
      <c r="N253" s="46">
        <f t="shared" si="35"/>
        <v>10892.857142857141</v>
      </c>
      <c r="O253" s="48">
        <v>8.4000000000000005E-2</v>
      </c>
    </row>
    <row r="254" spans="1:17" ht="12.75" customHeight="1">
      <c r="A254" s="5"/>
      <c r="B254" s="31"/>
      <c r="C254" s="42" t="s">
        <v>68</v>
      </c>
      <c r="D254" s="42" t="s">
        <v>20</v>
      </c>
      <c r="E254" s="17"/>
      <c r="F254" s="43">
        <v>726</v>
      </c>
      <c r="G254" s="68">
        <v>700</v>
      </c>
      <c r="H254" s="45">
        <f t="shared" si="32"/>
        <v>26</v>
      </c>
      <c r="I254" s="46">
        <f t="shared" si="33"/>
        <v>1944</v>
      </c>
      <c r="J254" s="46">
        <v>1870</v>
      </c>
      <c r="K254" s="46">
        <v>966</v>
      </c>
      <c r="L254" s="46">
        <v>978</v>
      </c>
      <c r="M254" s="47">
        <f t="shared" si="34"/>
        <v>74</v>
      </c>
      <c r="N254" s="46">
        <f t="shared" si="35"/>
        <v>11368.421052631578</v>
      </c>
      <c r="O254" s="48">
        <v>0.17100000000000001</v>
      </c>
    </row>
    <row r="255" spans="1:17" ht="12.75" customHeight="1">
      <c r="A255" s="5"/>
      <c r="B255" s="31"/>
      <c r="C255" s="42" t="s">
        <v>68</v>
      </c>
      <c r="D255" s="42" t="s">
        <v>21</v>
      </c>
      <c r="E255" s="17"/>
      <c r="F255" s="43">
        <v>847</v>
      </c>
      <c r="G255" s="68">
        <v>856</v>
      </c>
      <c r="H255" s="45">
        <f t="shared" si="32"/>
        <v>-9</v>
      </c>
      <c r="I255" s="46">
        <f t="shared" si="33"/>
        <v>2146</v>
      </c>
      <c r="J255" s="46">
        <v>2201</v>
      </c>
      <c r="K255" s="46">
        <v>1077</v>
      </c>
      <c r="L255" s="46">
        <v>1069</v>
      </c>
      <c r="M255" s="47">
        <f t="shared" si="34"/>
        <v>-55</v>
      </c>
      <c r="N255" s="46">
        <f t="shared" si="35"/>
        <v>11177.083333333334</v>
      </c>
      <c r="O255" s="48">
        <v>0.192</v>
      </c>
    </row>
    <row r="256" spans="1:17" ht="12.75" customHeight="1">
      <c r="A256" s="5"/>
      <c r="B256" s="31"/>
      <c r="C256" s="42"/>
      <c r="D256" s="17"/>
      <c r="E256" s="17"/>
      <c r="F256" s="43"/>
      <c r="G256" s="68"/>
      <c r="H256" s="45"/>
      <c r="I256" s="46"/>
      <c r="J256" s="46"/>
      <c r="K256" s="46"/>
      <c r="L256" s="46"/>
      <c r="M256" s="47"/>
      <c r="N256" s="46"/>
      <c r="O256" s="48"/>
    </row>
    <row r="257" spans="1:17" ht="12.75" customHeight="1">
      <c r="A257" s="5"/>
      <c r="B257" s="31"/>
      <c r="C257" s="42" t="s">
        <v>68</v>
      </c>
      <c r="D257" s="42" t="s">
        <v>69</v>
      </c>
      <c r="E257" s="17"/>
      <c r="F257" s="43">
        <v>795</v>
      </c>
      <c r="G257" s="68">
        <v>792</v>
      </c>
      <c r="H257" s="45">
        <f t="shared" si="32"/>
        <v>3</v>
      </c>
      <c r="I257" s="46">
        <f t="shared" si="33"/>
        <v>2190</v>
      </c>
      <c r="J257" s="46">
        <v>2229</v>
      </c>
      <c r="K257" s="46">
        <v>1084</v>
      </c>
      <c r="L257" s="46">
        <v>1106</v>
      </c>
      <c r="M257" s="47">
        <f t="shared" si="34"/>
        <v>-39</v>
      </c>
      <c r="N257" s="46">
        <f t="shared" ref="N257:N266" si="36">I257/O257</f>
        <v>7203.9473684210525</v>
      </c>
      <c r="O257" s="48">
        <v>0.30399999999999999</v>
      </c>
    </row>
    <row r="258" spans="1:17" ht="12.75" customHeight="1">
      <c r="A258" s="5"/>
      <c r="B258" s="31"/>
      <c r="C258" s="42" t="s">
        <v>68</v>
      </c>
      <c r="D258" s="42" t="s">
        <v>70</v>
      </c>
      <c r="E258" s="17"/>
      <c r="F258" s="43">
        <v>307</v>
      </c>
      <c r="G258" s="68">
        <v>251</v>
      </c>
      <c r="H258" s="45">
        <f t="shared" si="32"/>
        <v>56</v>
      </c>
      <c r="I258" s="46">
        <f t="shared" si="33"/>
        <v>714</v>
      </c>
      <c r="J258" s="46">
        <v>672</v>
      </c>
      <c r="K258" s="46">
        <v>322</v>
      </c>
      <c r="L258" s="46">
        <v>392</v>
      </c>
      <c r="M258" s="47">
        <f t="shared" si="34"/>
        <v>42</v>
      </c>
      <c r="N258" s="46">
        <f t="shared" si="36"/>
        <v>4576.9230769230771</v>
      </c>
      <c r="O258" s="48">
        <v>0.156</v>
      </c>
    </row>
    <row r="259" spans="1:17" ht="12.75" customHeight="1">
      <c r="A259" s="5"/>
      <c r="B259" s="31"/>
      <c r="C259" s="42" t="s">
        <v>71</v>
      </c>
      <c r="D259" s="42" t="s">
        <v>18</v>
      </c>
      <c r="E259" s="17"/>
      <c r="F259" s="43">
        <v>545</v>
      </c>
      <c r="G259" s="68">
        <v>531</v>
      </c>
      <c r="H259" s="45">
        <f t="shared" si="32"/>
        <v>14</v>
      </c>
      <c r="I259" s="46">
        <f t="shared" si="33"/>
        <v>1339</v>
      </c>
      <c r="J259" s="46">
        <v>1317</v>
      </c>
      <c r="K259" s="46">
        <v>688</v>
      </c>
      <c r="L259" s="46">
        <v>651</v>
      </c>
      <c r="M259" s="47">
        <f t="shared" si="34"/>
        <v>22</v>
      </c>
      <c r="N259" s="46">
        <f t="shared" si="36"/>
        <v>10975.409836065573</v>
      </c>
      <c r="O259" s="48">
        <v>0.122</v>
      </c>
    </row>
    <row r="260" spans="1:17" ht="12.75" customHeight="1">
      <c r="A260" s="5"/>
      <c r="B260" s="31"/>
      <c r="C260" s="42" t="s">
        <v>71</v>
      </c>
      <c r="D260" s="42" t="s">
        <v>41</v>
      </c>
      <c r="E260" s="17"/>
      <c r="F260" s="43">
        <v>387</v>
      </c>
      <c r="G260" s="68">
        <v>383</v>
      </c>
      <c r="H260" s="45">
        <f t="shared" si="32"/>
        <v>4</v>
      </c>
      <c r="I260" s="46">
        <f t="shared" si="33"/>
        <v>932</v>
      </c>
      <c r="J260" s="46">
        <v>916</v>
      </c>
      <c r="K260" s="46">
        <v>484</v>
      </c>
      <c r="L260" s="46">
        <v>448</v>
      </c>
      <c r="M260" s="47">
        <f t="shared" si="34"/>
        <v>16</v>
      </c>
      <c r="N260" s="46">
        <f t="shared" si="36"/>
        <v>2560.4395604395604</v>
      </c>
      <c r="O260" s="48">
        <v>0.36399999999999999</v>
      </c>
    </row>
    <row r="261" spans="1:17" ht="12.75" customHeight="1">
      <c r="A261" s="5"/>
      <c r="B261" s="31"/>
      <c r="C261" s="42" t="s">
        <v>72</v>
      </c>
      <c r="D261" s="42" t="s">
        <v>18</v>
      </c>
      <c r="E261" s="17"/>
      <c r="F261" s="43">
        <v>440</v>
      </c>
      <c r="G261" s="68">
        <v>440</v>
      </c>
      <c r="H261" s="45">
        <f t="shared" si="32"/>
        <v>0</v>
      </c>
      <c r="I261" s="46">
        <f t="shared" si="33"/>
        <v>960</v>
      </c>
      <c r="J261" s="46">
        <v>967</v>
      </c>
      <c r="K261" s="46">
        <v>475</v>
      </c>
      <c r="L261" s="46">
        <v>485</v>
      </c>
      <c r="M261" s="47">
        <f t="shared" si="34"/>
        <v>-7</v>
      </c>
      <c r="N261" s="46">
        <f t="shared" si="36"/>
        <v>2186.7881548974942</v>
      </c>
      <c r="O261" s="48">
        <v>0.439</v>
      </c>
    </row>
    <row r="262" spans="1:17" ht="12.75" customHeight="1">
      <c r="A262" s="5"/>
      <c r="B262" s="31"/>
      <c r="C262" s="42" t="s">
        <v>72</v>
      </c>
      <c r="D262" s="42" t="s">
        <v>41</v>
      </c>
      <c r="E262" s="17"/>
      <c r="F262" s="43">
        <v>474</v>
      </c>
      <c r="G262" s="68">
        <v>433</v>
      </c>
      <c r="H262" s="45">
        <f t="shared" si="32"/>
        <v>41</v>
      </c>
      <c r="I262" s="46">
        <f t="shared" si="33"/>
        <v>1297</v>
      </c>
      <c r="J262" s="46">
        <v>1251</v>
      </c>
      <c r="K262" s="46">
        <v>643</v>
      </c>
      <c r="L262" s="46">
        <v>654</v>
      </c>
      <c r="M262" s="47">
        <f t="shared" si="34"/>
        <v>46</v>
      </c>
      <c r="N262" s="46">
        <f t="shared" si="36"/>
        <v>9467.1532846715327</v>
      </c>
      <c r="O262" s="48">
        <v>0.13700000000000001</v>
      </c>
    </row>
    <row r="263" spans="1:17" ht="12.75" customHeight="1">
      <c r="A263" s="5"/>
      <c r="B263" s="31"/>
      <c r="C263" s="42" t="s">
        <v>72</v>
      </c>
      <c r="D263" s="42" t="s">
        <v>24</v>
      </c>
      <c r="E263" s="17"/>
      <c r="F263" s="43">
        <v>524</v>
      </c>
      <c r="G263" s="68">
        <v>479</v>
      </c>
      <c r="H263" s="45">
        <f t="shared" si="32"/>
        <v>45</v>
      </c>
      <c r="I263" s="46">
        <f t="shared" si="33"/>
        <v>1775</v>
      </c>
      <c r="J263" s="46">
        <v>1601</v>
      </c>
      <c r="K263" s="46">
        <v>899</v>
      </c>
      <c r="L263" s="46">
        <v>876</v>
      </c>
      <c r="M263" s="47">
        <f t="shared" si="34"/>
        <v>174</v>
      </c>
      <c r="N263" s="46">
        <f t="shared" si="36"/>
        <v>4393.5643564356433</v>
      </c>
      <c r="O263" s="48">
        <v>0.40400000000000003</v>
      </c>
    </row>
    <row r="264" spans="1:17" ht="12.75" customHeight="1">
      <c r="A264" s="5"/>
      <c r="B264" s="31"/>
      <c r="C264" s="42" t="s">
        <v>72</v>
      </c>
      <c r="D264" s="42" t="s">
        <v>27</v>
      </c>
      <c r="E264" s="17"/>
      <c r="F264" s="43">
        <v>678</v>
      </c>
      <c r="G264" s="68">
        <v>674</v>
      </c>
      <c r="H264" s="45">
        <f t="shared" si="32"/>
        <v>4</v>
      </c>
      <c r="I264" s="46">
        <f t="shared" si="33"/>
        <v>2301</v>
      </c>
      <c r="J264" s="46">
        <v>2289</v>
      </c>
      <c r="K264" s="46">
        <v>1118</v>
      </c>
      <c r="L264" s="46">
        <v>1183</v>
      </c>
      <c r="M264" s="47">
        <f t="shared" si="34"/>
        <v>12</v>
      </c>
      <c r="N264" s="46">
        <f t="shared" si="36"/>
        <v>10905.21327014218</v>
      </c>
      <c r="O264" s="48">
        <v>0.21099999999999999</v>
      </c>
    </row>
    <row r="265" spans="1:17" ht="12.75" customHeight="1">
      <c r="A265" s="5"/>
      <c r="B265" s="31"/>
      <c r="C265" s="42" t="s">
        <v>72</v>
      </c>
      <c r="D265" s="42" t="s">
        <v>69</v>
      </c>
      <c r="E265" s="17"/>
      <c r="F265" s="43">
        <v>689</v>
      </c>
      <c r="G265" s="68">
        <v>679</v>
      </c>
      <c r="H265" s="45">
        <f t="shared" si="32"/>
        <v>10</v>
      </c>
      <c r="I265" s="46">
        <f t="shared" si="33"/>
        <v>2281</v>
      </c>
      <c r="J265" s="46">
        <v>2261</v>
      </c>
      <c r="K265" s="46">
        <v>1113</v>
      </c>
      <c r="L265" s="46">
        <v>1168</v>
      </c>
      <c r="M265" s="47">
        <f t="shared" si="34"/>
        <v>20</v>
      </c>
      <c r="N265" s="46">
        <f t="shared" si="36"/>
        <v>12329.72972972973</v>
      </c>
      <c r="O265" s="48">
        <v>0.185</v>
      </c>
    </row>
    <row r="266" spans="1:17" ht="12.75" customHeight="1">
      <c r="A266" s="5"/>
      <c r="B266" s="31"/>
      <c r="C266" s="42" t="s">
        <v>72</v>
      </c>
      <c r="D266" s="42" t="s">
        <v>70</v>
      </c>
      <c r="E266" s="17"/>
      <c r="F266" s="43">
        <v>733</v>
      </c>
      <c r="G266" s="68">
        <v>718</v>
      </c>
      <c r="H266" s="45">
        <f t="shared" si="32"/>
        <v>15</v>
      </c>
      <c r="I266" s="46">
        <f t="shared" si="33"/>
        <v>2124</v>
      </c>
      <c r="J266" s="46">
        <v>2128</v>
      </c>
      <c r="K266" s="46">
        <v>1083</v>
      </c>
      <c r="L266" s="46">
        <v>1041</v>
      </c>
      <c r="M266" s="47">
        <f t="shared" si="34"/>
        <v>-4</v>
      </c>
      <c r="N266" s="46">
        <f t="shared" si="36"/>
        <v>7375.0000000000009</v>
      </c>
      <c r="O266" s="48">
        <v>0.28799999999999998</v>
      </c>
    </row>
    <row r="267" spans="1:17" ht="12.75" customHeight="1">
      <c r="A267" s="5"/>
      <c r="B267" s="31"/>
      <c r="C267" s="17"/>
      <c r="D267" s="17"/>
      <c r="E267" s="17"/>
      <c r="F267" s="35"/>
      <c r="G267" s="36"/>
      <c r="H267" s="45"/>
      <c r="I267" s="38"/>
      <c r="J267" s="90"/>
      <c r="K267" s="36"/>
      <c r="L267" s="36"/>
      <c r="M267" s="45"/>
      <c r="N267" s="38"/>
      <c r="O267" s="41"/>
    </row>
    <row r="268" spans="1:17" s="30" customFormat="1" ht="12.75" customHeight="1">
      <c r="A268" s="23"/>
      <c r="B268" s="99" t="s">
        <v>73</v>
      </c>
      <c r="C268" s="99"/>
      <c r="D268" s="99"/>
      <c r="E268" s="84"/>
      <c r="F268" s="75">
        <f>SUM(F270:F281)</f>
        <v>18472</v>
      </c>
      <c r="G268" s="25">
        <f>SUM(G270:G281)</f>
        <v>18288</v>
      </c>
      <c r="H268" s="26">
        <f>F268-G268</f>
        <v>184</v>
      </c>
      <c r="I268" s="76">
        <f>K268+L268</f>
        <v>37664</v>
      </c>
      <c r="J268" s="76">
        <f>SUM(J270:J281)</f>
        <v>37716</v>
      </c>
      <c r="K268" s="76">
        <f>SUM(K270:K281)</f>
        <v>18674</v>
      </c>
      <c r="L268" s="76">
        <f>SUM(L270:L281)</f>
        <v>18990</v>
      </c>
      <c r="M268" s="26">
        <f>I268-J268</f>
        <v>-52</v>
      </c>
      <c r="N268" s="76">
        <f>I268/O268</f>
        <v>6434.9906031095161</v>
      </c>
      <c r="O268" s="27">
        <v>5.8530000000000006</v>
      </c>
      <c r="P268" s="77"/>
      <c r="Q268" s="29"/>
    </row>
    <row r="269" spans="1:17" ht="12.75" customHeight="1">
      <c r="A269" s="5"/>
      <c r="B269" s="31"/>
      <c r="C269" s="17"/>
      <c r="D269" s="17"/>
      <c r="E269" s="17"/>
      <c r="F269" s="35"/>
      <c r="G269" s="36"/>
      <c r="H269" s="45"/>
      <c r="I269" s="38"/>
      <c r="J269" s="90"/>
      <c r="K269" s="36"/>
      <c r="L269" s="36"/>
      <c r="M269" s="45"/>
      <c r="N269" s="38"/>
      <c r="O269" s="41"/>
    </row>
    <row r="270" spans="1:17" ht="12.75" customHeight="1">
      <c r="A270" s="5"/>
      <c r="B270" s="31"/>
      <c r="C270" s="98" t="s">
        <v>158</v>
      </c>
      <c r="D270" s="98"/>
      <c r="E270" s="42"/>
      <c r="F270" s="43">
        <v>4362</v>
      </c>
      <c r="G270" s="68">
        <v>4214</v>
      </c>
      <c r="H270" s="45">
        <f t="shared" ref="H270:H281" si="37">F270-G270</f>
        <v>148</v>
      </c>
      <c r="I270" s="46">
        <f t="shared" ref="I270:I281" si="38">K270+L270</f>
        <v>7785</v>
      </c>
      <c r="J270" s="46">
        <v>7648</v>
      </c>
      <c r="K270" s="46">
        <v>4087</v>
      </c>
      <c r="L270" s="46">
        <v>3698</v>
      </c>
      <c r="M270" s="47">
        <f t="shared" ref="M270:M281" si="39">I270-J270</f>
        <v>137</v>
      </c>
      <c r="N270" s="46">
        <f t="shared" ref="N270:N279" si="40">I270/O270</f>
        <v>6242.9831595829983</v>
      </c>
      <c r="O270" s="48">
        <v>1.2470000000000001</v>
      </c>
    </row>
    <row r="271" spans="1:17" ht="12.75" customHeight="1">
      <c r="A271" s="5"/>
      <c r="B271" s="31"/>
      <c r="C271" s="98" t="s">
        <v>159</v>
      </c>
      <c r="D271" s="98"/>
      <c r="E271" s="42"/>
      <c r="F271" s="43">
        <v>4566</v>
      </c>
      <c r="G271" s="68">
        <v>4494</v>
      </c>
      <c r="H271" s="45">
        <f t="shared" si="37"/>
        <v>72</v>
      </c>
      <c r="I271" s="46">
        <f t="shared" si="38"/>
        <v>9230</v>
      </c>
      <c r="J271" s="46">
        <v>9172</v>
      </c>
      <c r="K271" s="46">
        <v>4585</v>
      </c>
      <c r="L271" s="46">
        <v>4645</v>
      </c>
      <c r="M271" s="47">
        <f t="shared" si="39"/>
        <v>58</v>
      </c>
      <c r="N271" s="46">
        <f t="shared" si="40"/>
        <v>6182.1835231078358</v>
      </c>
      <c r="O271" s="48">
        <v>1.4930000000000001</v>
      </c>
    </row>
    <row r="272" spans="1:17" ht="12.75" customHeight="1">
      <c r="A272" s="5"/>
      <c r="B272" s="31"/>
      <c r="C272" s="42" t="s">
        <v>74</v>
      </c>
      <c r="D272" s="42" t="s">
        <v>18</v>
      </c>
      <c r="E272" s="17"/>
      <c r="F272" s="43">
        <v>634</v>
      </c>
      <c r="G272" s="68">
        <v>631</v>
      </c>
      <c r="H272" s="45">
        <f t="shared" si="37"/>
        <v>3</v>
      </c>
      <c r="I272" s="46">
        <f t="shared" si="38"/>
        <v>1417</v>
      </c>
      <c r="J272" s="46">
        <v>1428</v>
      </c>
      <c r="K272" s="46">
        <v>639</v>
      </c>
      <c r="L272" s="46">
        <v>778</v>
      </c>
      <c r="M272" s="47">
        <f t="shared" si="39"/>
        <v>-11</v>
      </c>
      <c r="N272" s="46">
        <f t="shared" si="40"/>
        <v>8005.6497175141249</v>
      </c>
      <c r="O272" s="48">
        <v>0.17699999999999999</v>
      </c>
    </row>
    <row r="273" spans="1:17" ht="12.75" customHeight="1">
      <c r="A273" s="5"/>
      <c r="B273" s="31"/>
      <c r="C273" s="42" t="s">
        <v>74</v>
      </c>
      <c r="D273" s="42" t="s">
        <v>19</v>
      </c>
      <c r="E273" s="17"/>
      <c r="F273" s="43">
        <v>563</v>
      </c>
      <c r="G273" s="68">
        <v>573</v>
      </c>
      <c r="H273" s="45">
        <f t="shared" si="37"/>
        <v>-10</v>
      </c>
      <c r="I273" s="46">
        <f t="shared" si="38"/>
        <v>1235</v>
      </c>
      <c r="J273" s="46">
        <v>1261</v>
      </c>
      <c r="K273" s="46">
        <v>597</v>
      </c>
      <c r="L273" s="46">
        <v>638</v>
      </c>
      <c r="M273" s="47">
        <f t="shared" si="39"/>
        <v>-26</v>
      </c>
      <c r="N273" s="46">
        <f t="shared" si="40"/>
        <v>8458.9041095890425</v>
      </c>
      <c r="O273" s="48">
        <v>0.14599999999999999</v>
      </c>
    </row>
    <row r="274" spans="1:17" ht="12.75" customHeight="1">
      <c r="A274" s="5"/>
      <c r="B274" s="31"/>
      <c r="C274" s="42" t="s">
        <v>74</v>
      </c>
      <c r="D274" s="42" t="s">
        <v>20</v>
      </c>
      <c r="E274" s="17"/>
      <c r="F274" s="43">
        <v>684</v>
      </c>
      <c r="G274" s="68">
        <v>685</v>
      </c>
      <c r="H274" s="45">
        <f t="shared" si="37"/>
        <v>-1</v>
      </c>
      <c r="I274" s="46">
        <f t="shared" si="38"/>
        <v>1518</v>
      </c>
      <c r="J274" s="46">
        <v>1514</v>
      </c>
      <c r="K274" s="46">
        <v>711</v>
      </c>
      <c r="L274" s="46">
        <v>807</v>
      </c>
      <c r="M274" s="47">
        <f t="shared" si="39"/>
        <v>4</v>
      </c>
      <c r="N274" s="46">
        <f t="shared" si="40"/>
        <v>8433.3333333333339</v>
      </c>
      <c r="O274" s="48">
        <v>0.18</v>
      </c>
    </row>
    <row r="275" spans="1:17" ht="12.75" customHeight="1">
      <c r="A275" s="5"/>
      <c r="B275" s="31"/>
      <c r="C275" s="42" t="s">
        <v>74</v>
      </c>
      <c r="D275" s="42" t="s">
        <v>21</v>
      </c>
      <c r="E275" s="17"/>
      <c r="F275" s="43">
        <v>482</v>
      </c>
      <c r="G275" s="68">
        <v>473</v>
      </c>
      <c r="H275" s="45">
        <f t="shared" si="37"/>
        <v>9</v>
      </c>
      <c r="I275" s="46">
        <f t="shared" si="38"/>
        <v>1108</v>
      </c>
      <c r="J275" s="46">
        <v>1108</v>
      </c>
      <c r="K275" s="46">
        <v>542</v>
      </c>
      <c r="L275" s="46">
        <v>566</v>
      </c>
      <c r="M275" s="47">
        <f t="shared" si="39"/>
        <v>0</v>
      </c>
      <c r="N275" s="46">
        <f t="shared" si="40"/>
        <v>6155.5555555555557</v>
      </c>
      <c r="O275" s="48">
        <v>0.18</v>
      </c>
    </row>
    <row r="276" spans="1:17" ht="12.75" customHeight="1">
      <c r="A276" s="5"/>
      <c r="B276" s="31"/>
      <c r="C276" s="42" t="s">
        <v>74</v>
      </c>
      <c r="D276" s="42" t="s">
        <v>34</v>
      </c>
      <c r="E276" s="17"/>
      <c r="F276" s="43">
        <v>658</v>
      </c>
      <c r="G276" s="68">
        <v>663</v>
      </c>
      <c r="H276" s="45">
        <f t="shared" si="37"/>
        <v>-5</v>
      </c>
      <c r="I276" s="46">
        <f t="shared" si="38"/>
        <v>1679</v>
      </c>
      <c r="J276" s="46">
        <v>1706</v>
      </c>
      <c r="K276" s="46">
        <v>818</v>
      </c>
      <c r="L276" s="46">
        <v>861</v>
      </c>
      <c r="M276" s="47">
        <f t="shared" si="39"/>
        <v>-27</v>
      </c>
      <c r="N276" s="46">
        <f t="shared" si="40"/>
        <v>9225.2747252747249</v>
      </c>
      <c r="O276" s="48">
        <v>0.182</v>
      </c>
    </row>
    <row r="277" spans="1:17" ht="12.75" customHeight="1">
      <c r="A277" s="5"/>
      <c r="B277" s="31"/>
      <c r="C277" s="98" t="s">
        <v>160</v>
      </c>
      <c r="D277" s="98"/>
      <c r="E277" s="42"/>
      <c r="F277" s="43">
        <v>3807</v>
      </c>
      <c r="G277" s="68">
        <v>3808</v>
      </c>
      <c r="H277" s="45">
        <f t="shared" si="37"/>
        <v>-1</v>
      </c>
      <c r="I277" s="46">
        <f t="shared" si="38"/>
        <v>7781</v>
      </c>
      <c r="J277" s="46">
        <v>7886</v>
      </c>
      <c r="K277" s="46">
        <v>3844</v>
      </c>
      <c r="L277" s="46">
        <v>3937</v>
      </c>
      <c r="M277" s="47">
        <f t="shared" si="39"/>
        <v>-105</v>
      </c>
      <c r="N277" s="46">
        <f t="shared" si="40"/>
        <v>4949.7455470737914</v>
      </c>
      <c r="O277" s="48">
        <v>1.5720000000000001</v>
      </c>
    </row>
    <row r="278" spans="1:17" ht="12.75" customHeight="1">
      <c r="A278" s="5"/>
      <c r="B278" s="31"/>
      <c r="C278" s="42" t="s">
        <v>75</v>
      </c>
      <c r="D278" s="42" t="s">
        <v>18</v>
      </c>
      <c r="E278" s="17"/>
      <c r="F278" s="43">
        <v>1051</v>
      </c>
      <c r="G278" s="68">
        <v>1062</v>
      </c>
      <c r="H278" s="45">
        <f t="shared" si="37"/>
        <v>-11</v>
      </c>
      <c r="I278" s="46">
        <f t="shared" si="38"/>
        <v>2267</v>
      </c>
      <c r="J278" s="46">
        <v>2295</v>
      </c>
      <c r="K278" s="46">
        <v>1100</v>
      </c>
      <c r="L278" s="46">
        <v>1167</v>
      </c>
      <c r="M278" s="47">
        <f t="shared" si="39"/>
        <v>-28</v>
      </c>
      <c r="N278" s="46">
        <f t="shared" si="40"/>
        <v>8490.63670411985</v>
      </c>
      <c r="O278" s="48">
        <v>0.26700000000000002</v>
      </c>
    </row>
    <row r="279" spans="1:17" ht="12.75" customHeight="1">
      <c r="A279" s="5"/>
      <c r="B279" s="31"/>
      <c r="C279" s="42" t="s">
        <v>75</v>
      </c>
      <c r="D279" s="42" t="s">
        <v>19</v>
      </c>
      <c r="E279" s="17"/>
      <c r="F279" s="43">
        <v>923</v>
      </c>
      <c r="G279" s="68">
        <v>928</v>
      </c>
      <c r="H279" s="45">
        <f t="shared" si="37"/>
        <v>-5</v>
      </c>
      <c r="I279" s="46">
        <f t="shared" si="38"/>
        <v>2022</v>
      </c>
      <c r="J279" s="46">
        <v>2042</v>
      </c>
      <c r="K279" s="46">
        <v>978</v>
      </c>
      <c r="L279" s="46">
        <v>1044</v>
      </c>
      <c r="M279" s="47">
        <f t="shared" si="39"/>
        <v>-20</v>
      </c>
      <c r="N279" s="46">
        <f t="shared" si="40"/>
        <v>9721.1538461538457</v>
      </c>
      <c r="O279" s="48">
        <v>0.20799999999999999</v>
      </c>
    </row>
    <row r="280" spans="1:17" ht="12.75" customHeight="1">
      <c r="A280" s="5"/>
      <c r="B280" s="31"/>
      <c r="C280" s="42"/>
      <c r="D280" s="17"/>
      <c r="E280" s="17"/>
      <c r="F280" s="43"/>
      <c r="G280" s="68"/>
      <c r="H280" s="45"/>
      <c r="I280" s="46"/>
      <c r="J280" s="46"/>
      <c r="K280" s="46"/>
      <c r="L280" s="46"/>
      <c r="M280" s="47"/>
      <c r="N280" s="46"/>
      <c r="O280" s="48"/>
    </row>
    <row r="281" spans="1:17" ht="12.75" customHeight="1">
      <c r="A281" s="5"/>
      <c r="B281" s="31"/>
      <c r="C281" s="42" t="s">
        <v>75</v>
      </c>
      <c r="D281" s="42" t="s">
        <v>24</v>
      </c>
      <c r="E281" s="17"/>
      <c r="F281" s="43">
        <v>742</v>
      </c>
      <c r="G281" s="68">
        <v>757</v>
      </c>
      <c r="H281" s="45">
        <f t="shared" si="37"/>
        <v>-15</v>
      </c>
      <c r="I281" s="46">
        <f t="shared" si="38"/>
        <v>1622</v>
      </c>
      <c r="J281" s="46">
        <v>1656</v>
      </c>
      <c r="K281" s="46">
        <v>773</v>
      </c>
      <c r="L281" s="46">
        <v>849</v>
      </c>
      <c r="M281" s="47">
        <f t="shared" si="39"/>
        <v>-34</v>
      </c>
      <c r="N281" s="46">
        <f>I281/O281</f>
        <v>8069.6517412935318</v>
      </c>
      <c r="O281" s="48">
        <v>0.20100000000000001</v>
      </c>
    </row>
    <row r="282" spans="1:17" ht="12.75" customHeight="1">
      <c r="A282" s="5"/>
      <c r="B282" s="31"/>
      <c r="C282" s="42"/>
      <c r="D282" s="17"/>
      <c r="E282" s="17"/>
      <c r="F282" s="35"/>
      <c r="G282" s="36"/>
      <c r="H282" s="45"/>
      <c r="I282" s="38"/>
      <c r="J282" s="90"/>
      <c r="K282" s="36"/>
      <c r="L282" s="36"/>
      <c r="M282" s="45"/>
      <c r="N282" s="38"/>
      <c r="O282" s="41"/>
    </row>
    <row r="283" spans="1:17" s="30" customFormat="1" ht="12.75" customHeight="1">
      <c r="A283" s="23"/>
      <c r="B283" s="99" t="s">
        <v>76</v>
      </c>
      <c r="C283" s="99"/>
      <c r="D283" s="99"/>
      <c r="E283" s="84"/>
      <c r="F283" s="75">
        <f>SUM(F285:F293)</f>
        <v>14571</v>
      </c>
      <c r="G283" s="25">
        <f>SUM(G285:G293)</f>
        <v>14448</v>
      </c>
      <c r="H283" s="26">
        <f>F283-G283</f>
        <v>123</v>
      </c>
      <c r="I283" s="76">
        <f>K283+L283</f>
        <v>33101</v>
      </c>
      <c r="J283" s="76">
        <f>SUM(J285:J293)</f>
        <v>33229</v>
      </c>
      <c r="K283" s="76">
        <f>SUM(K285:K293)</f>
        <v>16994</v>
      </c>
      <c r="L283" s="76">
        <f>SUM(L285:L293)</f>
        <v>16107</v>
      </c>
      <c r="M283" s="26">
        <f>I283-J283</f>
        <v>-128</v>
      </c>
      <c r="N283" s="76">
        <f>I283/O283</f>
        <v>4089.572522856437</v>
      </c>
      <c r="O283" s="27">
        <v>8.0939999999999994</v>
      </c>
      <c r="P283" s="77"/>
      <c r="Q283" s="29"/>
    </row>
    <row r="284" spans="1:17" ht="12.75" customHeight="1">
      <c r="A284" s="5"/>
      <c r="B284" s="31"/>
      <c r="C284" s="17"/>
      <c r="D284" s="17"/>
      <c r="E284" s="17"/>
      <c r="F284" s="35"/>
      <c r="G284" s="36"/>
      <c r="H284" s="45"/>
      <c r="I284" s="38"/>
      <c r="J284" s="90"/>
      <c r="K284" s="36"/>
      <c r="L284" s="36"/>
      <c r="M284" s="45"/>
      <c r="N284" s="38"/>
      <c r="O284" s="41"/>
    </row>
    <row r="285" spans="1:17" ht="12.75" customHeight="1">
      <c r="A285" s="5"/>
      <c r="B285" s="31"/>
      <c r="C285" s="98" t="s">
        <v>161</v>
      </c>
      <c r="D285" s="98"/>
      <c r="E285" s="42"/>
      <c r="F285" s="43">
        <v>1615</v>
      </c>
      <c r="G285" s="68">
        <v>1592</v>
      </c>
      <c r="H285" s="45">
        <f t="shared" ref="H285:H293" si="41">F285-G285</f>
        <v>23</v>
      </c>
      <c r="I285" s="46">
        <f t="shared" ref="I285:I293" si="42">K285+L285</f>
        <v>3400</v>
      </c>
      <c r="J285" s="46">
        <v>3395</v>
      </c>
      <c r="K285" s="46">
        <v>1760</v>
      </c>
      <c r="L285" s="46">
        <v>1640</v>
      </c>
      <c r="M285" s="47">
        <f t="shared" ref="M285:M293" si="43">I285-J285</f>
        <v>5</v>
      </c>
      <c r="N285" s="46">
        <f t="shared" ref="N285:N293" si="44">I285/O285</f>
        <v>5246.9135802469136</v>
      </c>
      <c r="O285" s="48">
        <v>0.64800000000000002</v>
      </c>
    </row>
    <row r="286" spans="1:17" ht="12.75" customHeight="1">
      <c r="A286" s="5"/>
      <c r="B286" s="31"/>
      <c r="C286" s="98" t="s">
        <v>162</v>
      </c>
      <c r="D286" s="98"/>
      <c r="E286" s="42"/>
      <c r="F286" s="43">
        <v>4797</v>
      </c>
      <c r="G286" s="68">
        <v>4756</v>
      </c>
      <c r="H286" s="45">
        <f t="shared" si="41"/>
        <v>41</v>
      </c>
      <c r="I286" s="46">
        <f t="shared" si="42"/>
        <v>10480</v>
      </c>
      <c r="J286" s="46">
        <v>10547</v>
      </c>
      <c r="K286" s="46">
        <v>5473</v>
      </c>
      <c r="L286" s="46">
        <v>5007</v>
      </c>
      <c r="M286" s="47">
        <f t="shared" si="43"/>
        <v>-67</v>
      </c>
      <c r="N286" s="46">
        <f t="shared" si="44"/>
        <v>3944.2980805419647</v>
      </c>
      <c r="O286" s="48">
        <v>2.657</v>
      </c>
    </row>
    <row r="287" spans="1:17" ht="12.75" customHeight="1">
      <c r="A287" s="5"/>
      <c r="B287" s="31"/>
      <c r="C287" s="98" t="s">
        <v>163</v>
      </c>
      <c r="D287" s="98"/>
      <c r="E287" s="42"/>
      <c r="F287" s="43">
        <v>1359</v>
      </c>
      <c r="G287" s="68">
        <v>1353</v>
      </c>
      <c r="H287" s="45">
        <f t="shared" si="41"/>
        <v>6</v>
      </c>
      <c r="I287" s="46">
        <f t="shared" si="42"/>
        <v>3323</v>
      </c>
      <c r="J287" s="46">
        <v>3366</v>
      </c>
      <c r="K287" s="46">
        <v>1694</v>
      </c>
      <c r="L287" s="46">
        <v>1629</v>
      </c>
      <c r="M287" s="47">
        <f t="shared" si="43"/>
        <v>-43</v>
      </c>
      <c r="N287" s="46">
        <f t="shared" si="44"/>
        <v>3283.596837944664</v>
      </c>
      <c r="O287" s="48">
        <v>1.012</v>
      </c>
    </row>
    <row r="288" spans="1:17" ht="12.75" customHeight="1">
      <c r="A288" s="5"/>
      <c r="B288" s="31"/>
      <c r="C288" s="98" t="s">
        <v>164</v>
      </c>
      <c r="D288" s="98"/>
      <c r="E288" s="42"/>
      <c r="F288" s="43">
        <v>164</v>
      </c>
      <c r="G288" s="68">
        <v>161</v>
      </c>
      <c r="H288" s="45">
        <f t="shared" si="41"/>
        <v>3</v>
      </c>
      <c r="I288" s="46">
        <f t="shared" si="42"/>
        <v>404</v>
      </c>
      <c r="J288" s="46">
        <v>390</v>
      </c>
      <c r="K288" s="46">
        <v>196</v>
      </c>
      <c r="L288" s="46">
        <v>208</v>
      </c>
      <c r="M288" s="47">
        <f t="shared" si="43"/>
        <v>14</v>
      </c>
      <c r="N288" s="46">
        <f t="shared" si="44"/>
        <v>1103.8251366120219</v>
      </c>
      <c r="O288" s="48">
        <v>0.36599999999999999</v>
      </c>
    </row>
    <row r="289" spans="1:15" ht="12.75" customHeight="1">
      <c r="A289" s="5"/>
      <c r="B289" s="31"/>
      <c r="C289" s="98" t="s">
        <v>165</v>
      </c>
      <c r="D289" s="98"/>
      <c r="E289" s="42"/>
      <c r="F289" s="43">
        <v>2309</v>
      </c>
      <c r="G289" s="68">
        <v>2287</v>
      </c>
      <c r="H289" s="45">
        <f t="shared" si="41"/>
        <v>22</v>
      </c>
      <c r="I289" s="46">
        <f t="shared" si="42"/>
        <v>5426</v>
      </c>
      <c r="J289" s="46">
        <v>5395</v>
      </c>
      <c r="K289" s="46">
        <v>2772</v>
      </c>
      <c r="L289" s="46">
        <v>2654</v>
      </c>
      <c r="M289" s="47">
        <f t="shared" si="43"/>
        <v>31</v>
      </c>
      <c r="N289" s="46">
        <f t="shared" si="44"/>
        <v>4582.7702702702709</v>
      </c>
      <c r="O289" s="48">
        <v>1.1839999999999999</v>
      </c>
    </row>
    <row r="290" spans="1:15" ht="12.75" customHeight="1">
      <c r="A290" s="5"/>
      <c r="B290" s="31"/>
      <c r="C290" s="42" t="s">
        <v>77</v>
      </c>
      <c r="D290" s="42" t="s">
        <v>18</v>
      </c>
      <c r="E290" s="17"/>
      <c r="F290" s="43">
        <v>1077</v>
      </c>
      <c r="G290" s="68">
        <v>1093</v>
      </c>
      <c r="H290" s="45">
        <f t="shared" si="41"/>
        <v>-16</v>
      </c>
      <c r="I290" s="46">
        <f t="shared" si="42"/>
        <v>2540</v>
      </c>
      <c r="J290" s="46">
        <v>2590</v>
      </c>
      <c r="K290" s="46">
        <v>1291</v>
      </c>
      <c r="L290" s="46">
        <v>1249</v>
      </c>
      <c r="M290" s="47">
        <f t="shared" si="43"/>
        <v>-50</v>
      </c>
      <c r="N290" s="46">
        <f t="shared" si="44"/>
        <v>9477.6119402985078</v>
      </c>
      <c r="O290" s="48">
        <v>0.26800000000000002</v>
      </c>
    </row>
    <row r="291" spans="1:15" ht="12.75" customHeight="1">
      <c r="A291" s="5"/>
      <c r="B291" s="31"/>
      <c r="C291" s="42" t="s">
        <v>77</v>
      </c>
      <c r="D291" s="42" t="s">
        <v>41</v>
      </c>
      <c r="E291" s="17"/>
      <c r="F291" s="43">
        <v>1047</v>
      </c>
      <c r="G291" s="68">
        <v>1017</v>
      </c>
      <c r="H291" s="45">
        <f t="shared" si="41"/>
        <v>30</v>
      </c>
      <c r="I291" s="46">
        <f t="shared" si="42"/>
        <v>2576</v>
      </c>
      <c r="J291" s="46">
        <v>2544</v>
      </c>
      <c r="K291" s="46">
        <v>1271</v>
      </c>
      <c r="L291" s="46">
        <v>1305</v>
      </c>
      <c r="M291" s="47">
        <f t="shared" si="43"/>
        <v>32</v>
      </c>
      <c r="N291" s="46">
        <f t="shared" si="44"/>
        <v>5333.3333333333339</v>
      </c>
      <c r="O291" s="48">
        <v>0.48299999999999998</v>
      </c>
    </row>
    <row r="292" spans="1:15" ht="12.75" customHeight="1">
      <c r="A292" s="5"/>
      <c r="B292" s="31"/>
      <c r="C292" s="98" t="s">
        <v>166</v>
      </c>
      <c r="D292" s="98"/>
      <c r="E292" s="42"/>
      <c r="F292" s="43">
        <v>1697</v>
      </c>
      <c r="G292" s="68">
        <v>1666</v>
      </c>
      <c r="H292" s="45">
        <f t="shared" si="41"/>
        <v>31</v>
      </c>
      <c r="I292" s="46">
        <f t="shared" si="42"/>
        <v>3752</v>
      </c>
      <c r="J292" s="46">
        <v>3762</v>
      </c>
      <c r="K292" s="46">
        <v>1935</v>
      </c>
      <c r="L292" s="46">
        <v>1817</v>
      </c>
      <c r="M292" s="47">
        <f t="shared" si="43"/>
        <v>-10</v>
      </c>
      <c r="N292" s="46">
        <f t="shared" si="44"/>
        <v>2982.5119236883943</v>
      </c>
      <c r="O292" s="48">
        <v>1.258</v>
      </c>
    </row>
    <row r="293" spans="1:15" ht="12.75" customHeight="1">
      <c r="A293" s="5"/>
      <c r="B293" s="31"/>
      <c r="C293" s="98" t="s">
        <v>167</v>
      </c>
      <c r="D293" s="98"/>
      <c r="E293" s="42"/>
      <c r="F293" s="43">
        <v>506</v>
      </c>
      <c r="G293" s="68">
        <v>523</v>
      </c>
      <c r="H293" s="45">
        <f t="shared" si="41"/>
        <v>-17</v>
      </c>
      <c r="I293" s="46">
        <f t="shared" si="42"/>
        <v>1200</v>
      </c>
      <c r="J293" s="46">
        <v>1240</v>
      </c>
      <c r="K293" s="46">
        <v>602</v>
      </c>
      <c r="L293" s="46">
        <v>598</v>
      </c>
      <c r="M293" s="47">
        <f t="shared" si="43"/>
        <v>-40</v>
      </c>
      <c r="N293" s="46">
        <f t="shared" si="44"/>
        <v>5504.5871559633024</v>
      </c>
      <c r="O293" s="48">
        <v>0.218</v>
      </c>
    </row>
    <row r="294" spans="1:15" ht="6.75" customHeight="1" thickBot="1">
      <c r="A294" s="91"/>
      <c r="B294" s="91"/>
      <c r="C294" s="92"/>
      <c r="D294" s="92"/>
      <c r="E294" s="93"/>
      <c r="F294" s="94"/>
      <c r="G294" s="94"/>
      <c r="H294" s="8"/>
      <c r="I294" s="94"/>
      <c r="J294" s="94"/>
      <c r="K294" s="94"/>
      <c r="L294" s="94"/>
      <c r="M294" s="8"/>
      <c r="N294" s="94"/>
      <c r="O294" s="95"/>
    </row>
    <row r="295" spans="1:15">
      <c r="C295" s="17"/>
      <c r="D295" s="17"/>
      <c r="E295" s="17"/>
      <c r="F295" s="96"/>
      <c r="G295" s="96"/>
      <c r="H295" s="97"/>
      <c r="I295" s="96"/>
      <c r="J295" s="96"/>
      <c r="K295" s="96"/>
      <c r="L295" s="96"/>
      <c r="M295" s="97"/>
      <c r="N295" s="96"/>
      <c r="O295" s="41"/>
    </row>
  </sheetData>
  <mergeCells count="160">
    <mergeCell ref="J6:J7"/>
    <mergeCell ref="K6:K7"/>
    <mergeCell ref="L6:L7"/>
    <mergeCell ref="M6:M7"/>
    <mergeCell ref="B9:D9"/>
    <mergeCell ref="B11:D11"/>
    <mergeCell ref="A1:O1"/>
    <mergeCell ref="A2:O2"/>
    <mergeCell ref="B4:D7"/>
    <mergeCell ref="F4:F7"/>
    <mergeCell ref="G4:G7"/>
    <mergeCell ref="H4:H7"/>
    <mergeCell ref="I4:M5"/>
    <mergeCell ref="N4:N7"/>
    <mergeCell ref="O4:O7"/>
    <mergeCell ref="I6:I7"/>
    <mergeCell ref="C28:D28"/>
    <mergeCell ref="C29:D29"/>
    <mergeCell ref="C30:D30"/>
    <mergeCell ref="C31:D31"/>
    <mergeCell ref="C36:D36"/>
    <mergeCell ref="C37:D37"/>
    <mergeCell ref="C13:D13"/>
    <mergeCell ref="C14:D14"/>
    <mergeCell ref="C15:D15"/>
    <mergeCell ref="C16:D16"/>
    <mergeCell ref="C17:D17"/>
    <mergeCell ref="C22:D22"/>
    <mergeCell ref="C53:D53"/>
    <mergeCell ref="C54:D54"/>
    <mergeCell ref="C55:D55"/>
    <mergeCell ref="C57:D57"/>
    <mergeCell ref="C58:D58"/>
    <mergeCell ref="C63:D63"/>
    <mergeCell ref="C47:D47"/>
    <mergeCell ref="C48:D48"/>
    <mergeCell ref="C49:D49"/>
    <mergeCell ref="C50:D50"/>
    <mergeCell ref="C51:D51"/>
    <mergeCell ref="C52:D52"/>
    <mergeCell ref="J79:J80"/>
    <mergeCell ref="K79:K80"/>
    <mergeCell ref="L79:L80"/>
    <mergeCell ref="M79:M80"/>
    <mergeCell ref="C97:D97"/>
    <mergeCell ref="C98:D98"/>
    <mergeCell ref="A70:O70"/>
    <mergeCell ref="A74:O74"/>
    <mergeCell ref="B77:D80"/>
    <mergeCell ref="F77:F80"/>
    <mergeCell ref="G77:G80"/>
    <mergeCell ref="H77:H80"/>
    <mergeCell ref="I77:M78"/>
    <mergeCell ref="N77:N80"/>
    <mergeCell ref="O77:O80"/>
    <mergeCell ref="I79:I80"/>
    <mergeCell ref="C107:D107"/>
    <mergeCell ref="C108:D108"/>
    <mergeCell ref="C109:D109"/>
    <mergeCell ref="B111:D111"/>
    <mergeCell ref="C113:D113"/>
    <mergeCell ref="C116:D116"/>
    <mergeCell ref="C99:D99"/>
    <mergeCell ref="B101:D101"/>
    <mergeCell ref="C103:D103"/>
    <mergeCell ref="C104:D104"/>
    <mergeCell ref="C105:D105"/>
    <mergeCell ref="C106:D106"/>
    <mergeCell ref="C133:D133"/>
    <mergeCell ref="C134:D134"/>
    <mergeCell ref="B136:D136"/>
    <mergeCell ref="C138:D138"/>
    <mergeCell ref="C145:D145"/>
    <mergeCell ref="A147:O147"/>
    <mergeCell ref="C119:D119"/>
    <mergeCell ref="C120:D120"/>
    <mergeCell ref="C125:D125"/>
    <mergeCell ref="B129:D129"/>
    <mergeCell ref="C131:D131"/>
    <mergeCell ref="C132:D132"/>
    <mergeCell ref="B158:D158"/>
    <mergeCell ref="C160:D160"/>
    <mergeCell ref="C166:D166"/>
    <mergeCell ref="C172:D172"/>
    <mergeCell ref="C175:D175"/>
    <mergeCell ref="B177:D177"/>
    <mergeCell ref="O150:O153"/>
    <mergeCell ref="I152:I153"/>
    <mergeCell ref="J152:J153"/>
    <mergeCell ref="K152:K153"/>
    <mergeCell ref="L152:L153"/>
    <mergeCell ref="M152:M153"/>
    <mergeCell ref="B150:D153"/>
    <mergeCell ref="F150:F153"/>
    <mergeCell ref="G150:G153"/>
    <mergeCell ref="H150:H153"/>
    <mergeCell ref="I150:M151"/>
    <mergeCell ref="N150:N153"/>
    <mergeCell ref="C187:D187"/>
    <mergeCell ref="C188:D188"/>
    <mergeCell ref="C189:D189"/>
    <mergeCell ref="C190:D190"/>
    <mergeCell ref="C191:D191"/>
    <mergeCell ref="C192:D192"/>
    <mergeCell ref="C179:D179"/>
    <mergeCell ref="C180:D180"/>
    <mergeCell ref="C181:D181"/>
    <mergeCell ref="C182:D182"/>
    <mergeCell ref="B184:D184"/>
    <mergeCell ref="C186:D186"/>
    <mergeCell ref="C205:D205"/>
    <mergeCell ref="B207:D207"/>
    <mergeCell ref="C209:D209"/>
    <mergeCell ref="C210:D210"/>
    <mergeCell ref="C211:D211"/>
    <mergeCell ref="C212:D212"/>
    <mergeCell ref="C193:D193"/>
    <mergeCell ref="C194:D194"/>
    <mergeCell ref="B200:D200"/>
    <mergeCell ref="C202:D202"/>
    <mergeCell ref="C203:D203"/>
    <mergeCell ref="C204:D204"/>
    <mergeCell ref="O222:O225"/>
    <mergeCell ref="I224:I225"/>
    <mergeCell ref="J224:J225"/>
    <mergeCell ref="K224:K225"/>
    <mergeCell ref="L224:L225"/>
    <mergeCell ref="M224:M225"/>
    <mergeCell ref="C213:D213"/>
    <mergeCell ref="B215:D215"/>
    <mergeCell ref="C217:D217"/>
    <mergeCell ref="A219:O219"/>
    <mergeCell ref="B222:D225"/>
    <mergeCell ref="F222:F225"/>
    <mergeCell ref="G222:G225"/>
    <mergeCell ref="H222:H225"/>
    <mergeCell ref="I222:M223"/>
    <mergeCell ref="N222:N225"/>
    <mergeCell ref="B244:D244"/>
    <mergeCell ref="C246:D246"/>
    <mergeCell ref="C247:D247"/>
    <mergeCell ref="C251:D251"/>
    <mergeCell ref="B268:D268"/>
    <mergeCell ref="C270:D270"/>
    <mergeCell ref="C227:D227"/>
    <mergeCell ref="C230:D230"/>
    <mergeCell ref="C231:D231"/>
    <mergeCell ref="C240:D240"/>
    <mergeCell ref="C241:D241"/>
    <mergeCell ref="C242:D242"/>
    <mergeCell ref="C288:D288"/>
    <mergeCell ref="C289:D289"/>
    <mergeCell ref="C292:D292"/>
    <mergeCell ref="C293:D293"/>
    <mergeCell ref="C271:D271"/>
    <mergeCell ref="C277:D277"/>
    <mergeCell ref="B283:D283"/>
    <mergeCell ref="C285:D285"/>
    <mergeCell ref="C286:D286"/>
    <mergeCell ref="C287:D287"/>
  </mergeCells>
  <phoneticPr fontId="3"/>
  <pageMargins left="0.39370078740157483" right="0" top="0.98425196850393704" bottom="0.82677165354330717" header="0.51181102362204722" footer="0.51181102362204722"/>
  <pageSetup paperSize="9" scale="79" fitToHeight="4" pageOrder="overThenDown" orientation="portrait" r:id="rId1"/>
  <headerFooter alignWithMargins="0"/>
  <rowBreaks count="3" manualBreakCount="3">
    <brk id="73" max="14" man="1"/>
    <brk id="146" max="14" man="1"/>
    <brk id="21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 </vt:lpstr>
      <vt:lpstr>'16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2019-04-11T05:05:21Z</dcterms:modified>
</cp:coreProperties>
</file>