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W:\001_非公開\660000_健康医療部\660200 成人健診課\R6\03_保健指導担当\12_積極的プロポーザル\HP公開用資料\03_仕様書\"/>
    </mc:Choice>
  </mc:AlternateContent>
  <xr:revisionPtr revIDLastSave="0" documentId="13_ncr:1_{89353A89-DC2E-439A-8F06-14F4B3A88E50}" xr6:coauthVersionLast="47" xr6:coauthVersionMax="47" xr10:uidLastSave="{00000000-0000-0000-0000-000000000000}"/>
  <bookViews>
    <workbookView xWindow="-120" yWindow="-120" windowWidth="29040" windowHeight="15720" xr2:uid="{00000000-000D-0000-FFFF-FFFF00000000}"/>
  </bookViews>
  <sheets>
    <sheet name="単価表" sheetId="15" r:id="rId1"/>
    <sheet name="費用計算表（参考）" sheetId="11" r:id="rId2"/>
    <sheet name="特定保健指導数量見込み" sheetId="12" r:id="rId3"/>
    <sheet name="一般保健指導数量見込み" sheetId="13" r:id="rId4"/>
  </sheets>
  <definedNames>
    <definedName name="_xlnm.Print_Area" localSheetId="3">一般保健指導数量見込み!$A$1:$M$22</definedName>
    <definedName name="_xlnm.Print_Area" localSheetId="0">単価表!$A$1:$I$33</definedName>
    <definedName name="_xlnm.Print_Area" localSheetId="2">特定保健指導数量見込み!$A$1:$M$22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1" l="1"/>
  <c r="D2" i="11"/>
  <c r="D20" i="11"/>
  <c r="J20" i="11"/>
  <c r="G23" i="15"/>
  <c r="D7" i="11" s="1"/>
  <c r="G28" i="15"/>
  <c r="J12" i="11" s="1"/>
  <c r="J11" i="11"/>
  <c r="J29" i="11" s="1"/>
  <c r="J6" i="11"/>
  <c r="L24" i="11" s="1"/>
  <c r="D11" i="11"/>
  <c r="D6" i="11"/>
  <c r="D5" i="11"/>
  <c r="F5" i="11" s="1"/>
  <c r="F23" i="11" s="1"/>
  <c r="D4" i="11"/>
  <c r="D22" i="11" s="1"/>
  <c r="G24" i="15"/>
  <c r="D8" i="11" s="1"/>
  <c r="G25" i="15"/>
  <c r="D9" i="11" s="1"/>
  <c r="G26" i="15"/>
  <c r="D10" i="11" s="1"/>
  <c r="G29" i="15"/>
  <c r="D13" i="11" s="1"/>
  <c r="G30" i="15"/>
  <c r="D14" i="11" s="1"/>
  <c r="G31" i="15"/>
  <c r="D15" i="11" s="1"/>
  <c r="J13" i="11" l="1"/>
  <c r="J40" i="11"/>
  <c r="J42" i="11" s="1"/>
  <c r="L45" i="11" s="1"/>
  <c r="K40" i="11"/>
  <c r="K42" i="11" s="1"/>
  <c r="L40" i="11"/>
  <c r="L42" i="11" s="1"/>
  <c r="J41" i="11"/>
  <c r="J43" i="11" s="1"/>
  <c r="K41" i="11"/>
  <c r="K43" i="11" s="1"/>
  <c r="L41" i="11"/>
  <c r="L43" i="11" s="1"/>
  <c r="L48" i="11" s="1"/>
  <c r="D12" i="11"/>
  <c r="K29" i="11"/>
  <c r="L29" i="11"/>
  <c r="J15" i="11"/>
  <c r="J14" i="11"/>
  <c r="J10" i="11"/>
  <c r="J9" i="11"/>
  <c r="J8" i="11"/>
  <c r="J7" i="11"/>
  <c r="D23" i="11"/>
  <c r="K24" i="11"/>
  <c r="J24" i="11"/>
  <c r="E5" i="11"/>
  <c r="E23" i="11" s="1"/>
  <c r="F4" i="11"/>
  <c r="F22" i="11" s="1"/>
  <c r="E4" i="11"/>
  <c r="E22" i="11" s="1"/>
  <c r="J14" i="13"/>
  <c r="I15" i="13" s="1"/>
  <c r="J10" i="13"/>
  <c r="I10" i="13" s="1"/>
  <c r="J6" i="13"/>
  <c r="I7" i="13" s="1"/>
  <c r="L47" i="11" l="1"/>
  <c r="L46" i="11"/>
  <c r="J44" i="11"/>
  <c r="L38" i="11"/>
  <c r="L39" i="11" s="1"/>
  <c r="L36" i="11"/>
  <c r="L37" i="11" s="1"/>
  <c r="K36" i="11"/>
  <c r="K37" i="11" s="1"/>
  <c r="K38" i="11"/>
  <c r="K39" i="11" s="1"/>
  <c r="J36" i="11"/>
  <c r="J37" i="11" s="1"/>
  <c r="J38" i="11"/>
  <c r="J39" i="11" s="1"/>
  <c r="I14" i="13"/>
  <c r="I11" i="13"/>
  <c r="I6" i="13"/>
  <c r="I21" i="13"/>
  <c r="H21" i="13"/>
  <c r="M14" i="13"/>
  <c r="J12" i="13"/>
  <c r="J8" i="13"/>
  <c r="M6" i="13"/>
  <c r="J4" i="13"/>
  <c r="L3" i="13"/>
  <c r="I5" i="13" l="1"/>
  <c r="I4" i="13"/>
  <c r="I12" i="13"/>
  <c r="I13" i="13"/>
  <c r="M3" i="13"/>
  <c r="I9" i="13"/>
  <c r="I8" i="13"/>
  <c r="M10" i="13"/>
  <c r="J14" i="12" l="1"/>
  <c r="I15" i="12" s="1"/>
  <c r="J10" i="12"/>
  <c r="I10" i="12" s="1"/>
  <c r="J6" i="12"/>
  <c r="I7" i="12" s="1"/>
  <c r="I11" i="12"/>
  <c r="I9" i="12"/>
  <c r="I6" i="12"/>
  <c r="I21" i="12"/>
  <c r="H21" i="12"/>
  <c r="J12" i="12"/>
  <c r="I13" i="12" s="1"/>
  <c r="J8" i="12"/>
  <c r="I8" i="12" s="1"/>
  <c r="M6" i="12"/>
  <c r="J4" i="12"/>
  <c r="I4" i="12" s="1"/>
  <c r="L3" i="12"/>
  <c r="D34" i="11"/>
  <c r="D35" i="11" s="1"/>
  <c r="E34" i="11" l="1"/>
  <c r="E35" i="11" s="1"/>
  <c r="I14" i="12"/>
  <c r="F29" i="11"/>
  <c r="I12" i="12"/>
  <c r="F41" i="11"/>
  <c r="F43" i="11" s="1"/>
  <c r="M10" i="12"/>
  <c r="M14" i="12"/>
  <c r="E41" i="11"/>
  <c r="E43" i="11" s="1"/>
  <c r="E24" i="11"/>
  <c r="E29" i="11"/>
  <c r="D24" i="11"/>
  <c r="I5" i="12"/>
  <c r="M3" i="12"/>
  <c r="D41" i="11"/>
  <c r="D43" i="11" s="1"/>
  <c r="F34" i="11"/>
  <c r="F35" i="11" s="1"/>
  <c r="E40" i="11" l="1"/>
  <c r="E42" i="11" s="1"/>
  <c r="F40" i="11"/>
  <c r="F42" i="11" s="1"/>
  <c r="F24" i="11"/>
  <c r="E38" i="11"/>
  <c r="E39" i="11" s="1"/>
  <c r="E36" i="11"/>
  <c r="E37" i="11" s="1"/>
  <c r="D29" i="11"/>
  <c r="D40" i="11"/>
  <c r="F48" i="11"/>
  <c r="D42" i="11" l="1"/>
  <c r="D44" i="11" s="1"/>
  <c r="J50" i="11"/>
  <c r="F38" i="11"/>
  <c r="F39" i="11" s="1"/>
  <c r="F36" i="11"/>
  <c r="F37" i="11" s="1"/>
  <c r="D38" i="11"/>
  <c r="D39" i="11" s="1"/>
  <c r="D36" i="11"/>
  <c r="D37" i="11" s="1"/>
  <c r="F46" i="11"/>
  <c r="F47" i="11"/>
  <c r="F45" i="11" l="1"/>
  <c r="J51" i="11"/>
</calcChain>
</file>

<file path=xl/sharedStrings.xml><?xml version="1.0" encoding="utf-8"?>
<sst xmlns="http://schemas.openxmlformats.org/spreadsheetml/2006/main" count="238" uniqueCount="138">
  <si>
    <t>工種／物品等</t>
  </si>
  <si>
    <t>形状／規格</t>
  </si>
  <si>
    <t>部数</t>
    <rPh sb="0" eb="2">
      <t>ブスウ</t>
    </rPh>
    <phoneticPr fontId="1"/>
  </si>
  <si>
    <t>単位</t>
  </si>
  <si>
    <t>単価(円)</t>
    <rPh sb="0" eb="2">
      <t>タンカ</t>
    </rPh>
    <rPh sb="3" eb="4">
      <t>エン</t>
    </rPh>
    <phoneticPr fontId="1"/>
  </si>
  <si>
    <t>通知作成発送費用</t>
    <rPh sb="0" eb="2">
      <t>ツウチ</t>
    </rPh>
    <rPh sb="2" eb="4">
      <t>サクセイ</t>
    </rPh>
    <rPh sb="4" eb="6">
      <t>ハッソウ</t>
    </rPh>
    <rPh sb="6" eb="8">
      <t>ヒヨウ</t>
    </rPh>
    <phoneticPr fontId="1"/>
  </si>
  <si>
    <t>利用案内通知（作成・印刷、宛名情報の印字を含む）</t>
    <rPh sb="0" eb="4">
      <t>リヨウアンナイ</t>
    </rPh>
    <rPh sb="4" eb="6">
      <t>ツウチ</t>
    </rPh>
    <rPh sb="21" eb="22">
      <t>フク</t>
    </rPh>
    <phoneticPr fontId="1"/>
  </si>
  <si>
    <t>式</t>
    <rPh sb="0" eb="1">
      <t>シキ</t>
    </rPh>
    <phoneticPr fontId="1"/>
  </si>
  <si>
    <t>利用勧奨通知（作成・印刷、宛名情報の印字を含む）</t>
    <rPh sb="0" eb="2">
      <t>リヨウ</t>
    </rPh>
    <rPh sb="2" eb="6">
      <t>カンショウツウチ</t>
    </rPh>
    <phoneticPr fontId="1"/>
  </si>
  <si>
    <t>利用案内通知発送費用</t>
    <rPh sb="0" eb="6">
      <t>リヨウアンナイツウチ</t>
    </rPh>
    <rPh sb="6" eb="8">
      <t>ハッソウ</t>
    </rPh>
    <rPh sb="8" eb="10">
      <t>ヒヨウ</t>
    </rPh>
    <phoneticPr fontId="1"/>
  </si>
  <si>
    <t>利用勧奨通知発送費用</t>
    <rPh sb="0" eb="4">
      <t>リヨウカンショウ</t>
    </rPh>
    <rPh sb="4" eb="6">
      <t>ツウチ</t>
    </rPh>
    <rPh sb="6" eb="8">
      <t>ハッソウ</t>
    </rPh>
    <rPh sb="8" eb="10">
      <t>ヒヨウ</t>
    </rPh>
    <phoneticPr fontId="1"/>
  </si>
  <si>
    <t>特定・一般保健指導（対面型面談）／初回支援終了</t>
  </si>
  <si>
    <t>人</t>
  </si>
  <si>
    <t>特定・一般保健指導（対面型面談）／継続的支援1（60ポイント）終了</t>
    <rPh sb="31" eb="33">
      <t>シュウリョウ</t>
    </rPh>
    <phoneticPr fontId="1"/>
  </si>
  <si>
    <t>特定・一般保健指導（ICT型面談）／継続的支援1（60ポイント）終了</t>
    <rPh sb="32" eb="34">
      <t>シュウリョウ</t>
    </rPh>
    <phoneticPr fontId="1"/>
  </si>
  <si>
    <t>特定・一般保健指導（ICT型面談）／最終評価終了</t>
    <phoneticPr fontId="1"/>
  </si>
  <si>
    <t>事務費用</t>
    <rPh sb="0" eb="2">
      <t>ジム</t>
    </rPh>
    <rPh sb="2" eb="4">
      <t>ヒヨウ</t>
    </rPh>
    <phoneticPr fontId="1"/>
  </si>
  <si>
    <t>特定・一般保健指導（対面型面談）／最終評価終了</t>
    <phoneticPr fontId="1"/>
  </si>
  <si>
    <t>構成比(%)</t>
    <rPh sb="0" eb="3">
      <t>コウセイヒ</t>
    </rPh>
    <phoneticPr fontId="1"/>
  </si>
  <si>
    <t>特定・一般保健指導（対面型面談）／継続的支援2（120ポイント）終了</t>
    <rPh sb="32" eb="34">
      <t>シュウリョウ</t>
    </rPh>
    <phoneticPr fontId="1"/>
  </si>
  <si>
    <t>特定・一般保健指導（対面型面談）／継続的支援3（180ポイント）終了</t>
    <rPh sb="32" eb="34">
      <t>シュウリョウ</t>
    </rPh>
    <phoneticPr fontId="1"/>
  </si>
  <si>
    <t>特定・一般保健指導（ICT型面談）／初回支援終了</t>
  </si>
  <si>
    <t>特定・一般保健指導（ICT型面談）／継続的支援2（120ポイント）終了</t>
    <rPh sb="33" eb="35">
      <t>シュウリョウ</t>
    </rPh>
    <phoneticPr fontId="1"/>
  </si>
  <si>
    <t>特定・一般保健指導（ICT型面談）／継続的支援3（180ポイント）終了</t>
    <rPh sb="33" eb="35">
      <t>シュウリョウ</t>
    </rPh>
    <phoneticPr fontId="1"/>
  </si>
  <si>
    <t>原則として3か月の継続的支援を終え、最終評価が終了し、180ポイントに到達したものについて、契約単価（A）を支払う。</t>
    <phoneticPr fontId="1"/>
  </si>
  <si>
    <t>人</t>
    <rPh sb="0" eb="1">
      <t>ニン</t>
    </rPh>
    <phoneticPr fontId="1"/>
  </si>
  <si>
    <t>対面型</t>
    <rPh sb="0" eb="3">
      <t>タイメンガタ</t>
    </rPh>
    <phoneticPr fontId="1"/>
  </si>
  <si>
    <t>ICT型</t>
    <rPh sb="3" eb="4">
      <t>ガタ</t>
    </rPh>
    <phoneticPr fontId="1"/>
  </si>
  <si>
    <t>原則として3か月の継続的支援を終え、最終評価が終了し、180ポイントに到達したものについて、契約単価（A）を支払うが、途中終了となり、180ポイントに到達しなかったものについては以下のとおり、実施段階に応じた割合を乗じた金額を支払う。
①初回支援終了時：契約単価(A)の40％
②継続的支援終了時：60ポイントごとに（A）の10％
※アウトカム評価については最終評価時点で加算するため、途中終了者に対しては加算しない。
※各事業年度の初年度（8月～翌年3月実施分）については、支援途中であったものは翌年度末にまとめて支払う。</t>
    <rPh sb="0" eb="2">
      <t>ゲンソク</t>
    </rPh>
    <rPh sb="7" eb="8">
      <t>ゲツ</t>
    </rPh>
    <rPh sb="9" eb="14">
      <t>ケイゾクテキシエン</t>
    </rPh>
    <rPh sb="15" eb="16">
      <t>オ</t>
    </rPh>
    <rPh sb="18" eb="22">
      <t>サイシュウヒョウカ</t>
    </rPh>
    <rPh sb="23" eb="25">
      <t>シュウリョウ</t>
    </rPh>
    <rPh sb="35" eb="37">
      <t>トウタツ</t>
    </rPh>
    <rPh sb="46" eb="50">
      <t>ケイヤクタンカ</t>
    </rPh>
    <rPh sb="54" eb="56">
      <t>シハラ</t>
    </rPh>
    <rPh sb="59" eb="61">
      <t>トチュウ</t>
    </rPh>
    <rPh sb="61" eb="63">
      <t>シュウリョウ</t>
    </rPh>
    <rPh sb="75" eb="77">
      <t>トウタツ</t>
    </rPh>
    <rPh sb="89" eb="91">
      <t>イカ</t>
    </rPh>
    <rPh sb="145" eb="147">
      <t>シュウリョウ</t>
    </rPh>
    <rPh sb="147" eb="148">
      <t>トキ</t>
    </rPh>
    <rPh sb="173" eb="175">
      <t>ヒョウカ</t>
    </rPh>
    <rPh sb="180" eb="184">
      <t>サイシュウヒョウカ</t>
    </rPh>
    <rPh sb="184" eb="186">
      <t>ジテン</t>
    </rPh>
    <rPh sb="187" eb="189">
      <t>カサン</t>
    </rPh>
    <rPh sb="194" eb="199">
      <t>トチュウシュウリョウシャ</t>
    </rPh>
    <rPh sb="200" eb="201">
      <t>タイ</t>
    </rPh>
    <rPh sb="204" eb="206">
      <t>カサン</t>
    </rPh>
    <rPh sb="212" eb="213">
      <t>カク</t>
    </rPh>
    <rPh sb="213" eb="217">
      <t>ジギョウネンド</t>
    </rPh>
    <rPh sb="218" eb="221">
      <t>ショネンド</t>
    </rPh>
    <rPh sb="223" eb="224">
      <t>ガツ</t>
    </rPh>
    <rPh sb="225" eb="226">
      <t>ヨク</t>
    </rPh>
    <rPh sb="226" eb="227">
      <t>ネン</t>
    </rPh>
    <rPh sb="228" eb="229">
      <t>ツキ</t>
    </rPh>
    <rPh sb="229" eb="231">
      <t>ジッシ</t>
    </rPh>
    <rPh sb="231" eb="232">
      <t>ブン</t>
    </rPh>
    <rPh sb="239" eb="243">
      <t>シエントチュウ</t>
    </rPh>
    <rPh sb="250" eb="253">
      <t>ヨクネンド</t>
    </rPh>
    <rPh sb="253" eb="254">
      <t>マツ</t>
    </rPh>
    <rPh sb="259" eb="261">
      <t>シハラ</t>
    </rPh>
    <phoneticPr fontId="1"/>
  </si>
  <si>
    <t>電話勧奨にかかる通話料金、通信費、回線使用料、会場使用にかかる費用等の固定費</t>
    <rPh sb="0" eb="4">
      <t>デンワカンショウ</t>
    </rPh>
    <rPh sb="8" eb="12">
      <t>ツウワリョウキン</t>
    </rPh>
    <rPh sb="13" eb="16">
      <t>ツウシンヒ</t>
    </rPh>
    <rPh sb="17" eb="22">
      <t>カイセンシヨウリョウ</t>
    </rPh>
    <rPh sb="23" eb="25">
      <t>カイジョウ</t>
    </rPh>
    <rPh sb="25" eb="27">
      <t>シヨウ</t>
    </rPh>
    <rPh sb="31" eb="33">
      <t>ヒヨウ</t>
    </rPh>
    <rPh sb="33" eb="34">
      <t>ナド</t>
    </rPh>
    <rPh sb="35" eb="38">
      <t>コテイヒ</t>
    </rPh>
    <phoneticPr fontId="1"/>
  </si>
  <si>
    <t>単価番号</t>
    <rPh sb="0" eb="4">
      <t>タンカバンゴウ</t>
    </rPh>
    <phoneticPr fontId="1"/>
  </si>
  <si>
    <t>通知作成発送費用</t>
  </si>
  <si>
    <t>事務費用</t>
    <phoneticPr fontId="1"/>
  </si>
  <si>
    <t>単価名</t>
    <rPh sb="0" eb="2">
      <t>タンカ</t>
    </rPh>
    <rPh sb="2" eb="3">
      <t>メイ</t>
    </rPh>
    <phoneticPr fontId="1"/>
  </si>
  <si>
    <t>R7事業の予定分（R7年度分）</t>
    <rPh sb="2" eb="4">
      <t>ジギョウ</t>
    </rPh>
    <rPh sb="5" eb="7">
      <t>ヨテイ</t>
    </rPh>
    <rPh sb="7" eb="8">
      <t>ブン</t>
    </rPh>
    <rPh sb="11" eb="13">
      <t>ネンド</t>
    </rPh>
    <rPh sb="13" eb="14">
      <t>ブン</t>
    </rPh>
    <phoneticPr fontId="1"/>
  </si>
  <si>
    <t>R8事業の予定分（R8年度分）</t>
    <rPh sb="2" eb="4">
      <t>ジギョウ</t>
    </rPh>
    <rPh sb="5" eb="8">
      <t>ヨテイブン</t>
    </rPh>
    <rPh sb="11" eb="14">
      <t>ネンドブン</t>
    </rPh>
    <phoneticPr fontId="1"/>
  </si>
  <si>
    <t>R7事業の残り分（R8年度分）</t>
    <rPh sb="2" eb="4">
      <t>ジギョウ</t>
    </rPh>
    <rPh sb="5" eb="6">
      <t>ノコ</t>
    </rPh>
    <rPh sb="7" eb="8">
      <t>ブン</t>
    </rPh>
    <rPh sb="11" eb="13">
      <t>ネンド</t>
    </rPh>
    <rPh sb="13" eb="14">
      <t>ブン</t>
    </rPh>
    <phoneticPr fontId="1"/>
  </si>
  <si>
    <t>R8事業の残り分（R9年度）</t>
    <rPh sb="2" eb="4">
      <t>ジギョウ</t>
    </rPh>
    <rPh sb="5" eb="6">
      <t>ノコ</t>
    </rPh>
    <rPh sb="7" eb="8">
      <t>ブン</t>
    </rPh>
    <rPh sb="11" eb="13">
      <t>ネンド</t>
    </rPh>
    <phoneticPr fontId="1"/>
  </si>
  <si>
    <t>R9事業の予定分（R9年度）</t>
    <rPh sb="2" eb="4">
      <t>ジギョウ</t>
    </rPh>
    <rPh sb="5" eb="8">
      <t>ヨテイブン</t>
    </rPh>
    <rPh sb="11" eb="13">
      <t>ネンド</t>
    </rPh>
    <phoneticPr fontId="1"/>
  </si>
  <si>
    <t>R9事業の残り分（R10年度）</t>
    <rPh sb="2" eb="4">
      <t>ジギョウ</t>
    </rPh>
    <rPh sb="5" eb="6">
      <t>ノコ</t>
    </rPh>
    <rPh sb="7" eb="8">
      <t>ブン</t>
    </rPh>
    <rPh sb="12" eb="14">
      <t>ネンド</t>
    </rPh>
    <phoneticPr fontId="1"/>
  </si>
  <si>
    <t>会計年度</t>
    <rPh sb="0" eb="4">
      <t>カイケイネンド</t>
    </rPh>
    <phoneticPr fontId="1"/>
  </si>
  <si>
    <t>R7</t>
    <phoneticPr fontId="1"/>
  </si>
  <si>
    <t>R8</t>
    <phoneticPr fontId="1"/>
  </si>
  <si>
    <t>R9</t>
    <phoneticPr fontId="1"/>
  </si>
  <si>
    <t>R10</t>
    <phoneticPr fontId="1"/>
  </si>
  <si>
    <t>予定人数（事業年度計）</t>
    <rPh sb="0" eb="2">
      <t>ヨテイ</t>
    </rPh>
    <rPh sb="2" eb="4">
      <t>ニンズウ</t>
    </rPh>
    <rPh sb="5" eb="9">
      <t>ジギョウネンド</t>
    </rPh>
    <rPh sb="9" eb="10">
      <t>ケイ</t>
    </rPh>
    <phoneticPr fontId="1"/>
  </si>
  <si>
    <t>予定人数（会計年度計）</t>
    <rPh sb="0" eb="4">
      <t>ヨテイニンズウ</t>
    </rPh>
    <rPh sb="5" eb="9">
      <t>カイケイネンド</t>
    </rPh>
    <rPh sb="9" eb="10">
      <t>ケイ</t>
    </rPh>
    <phoneticPr fontId="1"/>
  </si>
  <si>
    <t>対象人数</t>
    <rPh sb="0" eb="2">
      <t>タイショウ</t>
    </rPh>
    <rPh sb="2" eb="4">
      <t>ニンズウ</t>
    </rPh>
    <phoneticPr fontId="1"/>
  </si>
  <si>
    <t>R6事業の残り分（R7債務負担済）</t>
    <rPh sb="2" eb="4">
      <t>ジギョウ</t>
    </rPh>
    <rPh sb="5" eb="6">
      <t>ノコ</t>
    </rPh>
    <rPh sb="7" eb="8">
      <t>ブン</t>
    </rPh>
    <rPh sb="11" eb="16">
      <t>サイムフタンズミ</t>
    </rPh>
    <phoneticPr fontId="1"/>
  </si>
  <si>
    <t>始期</t>
    <rPh sb="0" eb="2">
      <t>シキ</t>
    </rPh>
    <phoneticPr fontId="1"/>
  </si>
  <si>
    <t>終期</t>
    <rPh sb="0" eb="2">
      <t>シュウキ</t>
    </rPh>
    <phoneticPr fontId="1"/>
  </si>
  <si>
    <t>予定人数（了）</t>
    <rPh sb="0" eb="2">
      <t>ヨテイ</t>
    </rPh>
    <rPh sb="2" eb="4">
      <t>ニンズウ</t>
    </rPh>
    <rPh sb="5" eb="6">
      <t>リョウ</t>
    </rPh>
    <phoneticPr fontId="1"/>
  </si>
  <si>
    <t>R6.9.10抽出したR4年度事業の積極的支援終了年度</t>
    <rPh sb="7" eb="9">
      <t>チュウシュツ</t>
    </rPh>
    <rPh sb="13" eb="15">
      <t>ネンド</t>
    </rPh>
    <rPh sb="15" eb="17">
      <t>ジギョウ</t>
    </rPh>
    <rPh sb="18" eb="23">
      <t>セッキョクテキシエン</t>
    </rPh>
    <rPh sb="23" eb="27">
      <t>シュウリョウネンド</t>
    </rPh>
    <phoneticPr fontId="1"/>
  </si>
  <si>
    <t>R4</t>
    <phoneticPr fontId="1"/>
  </si>
  <si>
    <t>R5</t>
    <phoneticPr fontId="1"/>
  </si>
  <si>
    <t>全体…</t>
    <rPh sb="0" eb="2">
      <t>ゼンタイ</t>
    </rPh>
    <phoneticPr fontId="1"/>
  </si>
  <si>
    <t>前半27％、後半73％と仮定する</t>
    <rPh sb="0" eb="2">
      <t>ゼンハン</t>
    </rPh>
    <phoneticPr fontId="1"/>
  </si>
  <si>
    <t>事務費計（1～2（税込））</t>
    <rPh sb="0" eb="3">
      <t>ジムヒ</t>
    </rPh>
    <rPh sb="3" eb="4">
      <t>ケイ</t>
    </rPh>
    <rPh sb="9" eb="11">
      <t>ゼイコ</t>
    </rPh>
    <phoneticPr fontId="1"/>
  </si>
  <si>
    <t>保健指導計（3～12）</t>
    <rPh sb="0" eb="4">
      <t>ホケンシドウ</t>
    </rPh>
    <rPh sb="4" eb="5">
      <t>ケイ</t>
    </rPh>
    <phoneticPr fontId="1"/>
  </si>
  <si>
    <t>保健指導計（3～12（税込））</t>
    <rPh sb="0" eb="4">
      <t>ホケンシドウ</t>
    </rPh>
    <rPh sb="4" eb="5">
      <t>ケイ</t>
    </rPh>
    <rPh sb="11" eb="13">
      <t>ゼイコ</t>
    </rPh>
    <phoneticPr fontId="1"/>
  </si>
  <si>
    <t>令和7年度（会計年度）</t>
    <rPh sb="0" eb="2">
      <t>レイワ</t>
    </rPh>
    <rPh sb="3" eb="4">
      <t>ネン</t>
    </rPh>
    <rPh sb="4" eb="5">
      <t>ド</t>
    </rPh>
    <rPh sb="6" eb="10">
      <t>カイケイネンド</t>
    </rPh>
    <phoneticPr fontId="1"/>
  </si>
  <si>
    <t>令和8年度（会計年度）</t>
    <rPh sb="0" eb="2">
      <t>レイワ</t>
    </rPh>
    <rPh sb="3" eb="4">
      <t>ネン</t>
    </rPh>
    <rPh sb="4" eb="5">
      <t>ド</t>
    </rPh>
    <rPh sb="6" eb="10">
      <t>カイケイネンド</t>
    </rPh>
    <phoneticPr fontId="1"/>
  </si>
  <si>
    <t>令和9年度（会計年度）</t>
    <rPh sb="0" eb="2">
      <t>レイワ</t>
    </rPh>
    <rPh sb="3" eb="4">
      <t>ネン</t>
    </rPh>
    <rPh sb="4" eb="5">
      <t>ド</t>
    </rPh>
    <rPh sb="6" eb="10">
      <t>カイケイネンド</t>
    </rPh>
    <phoneticPr fontId="1"/>
  </si>
  <si>
    <t>令和10年度（会計年度）</t>
    <rPh sb="0" eb="2">
      <t>レイワ</t>
    </rPh>
    <rPh sb="4" eb="5">
      <t>ネン</t>
    </rPh>
    <rPh sb="5" eb="6">
      <t>ド</t>
    </rPh>
    <rPh sb="7" eb="11">
      <t>カイケイネンド</t>
    </rPh>
    <phoneticPr fontId="1"/>
  </si>
  <si>
    <t>＜特定保健指導積極的支援　単価見積り＞</t>
    <rPh sb="1" eb="7">
      <t>トクテイホケンシドウ</t>
    </rPh>
    <rPh sb="7" eb="12">
      <t>セッキョクテキシエン</t>
    </rPh>
    <rPh sb="13" eb="15">
      <t>タンカ</t>
    </rPh>
    <rPh sb="15" eb="17">
      <t>ミツモリ</t>
    </rPh>
    <phoneticPr fontId="1"/>
  </si>
  <si>
    <t>事業年度総計（税抜）</t>
    <rPh sb="0" eb="4">
      <t>ジギョウネンド</t>
    </rPh>
    <rPh sb="4" eb="6">
      <t>ソウケイ</t>
    </rPh>
    <rPh sb="7" eb="9">
      <t>ゼイヌ</t>
    </rPh>
    <phoneticPr fontId="1"/>
  </si>
  <si>
    <t>事業年度総計（税込）</t>
    <rPh sb="0" eb="4">
      <t>ジギョウネンド</t>
    </rPh>
    <rPh sb="4" eb="6">
      <t>ソウケイ</t>
    </rPh>
    <rPh sb="7" eb="9">
      <t>ゼイコミ</t>
    </rPh>
    <phoneticPr fontId="1"/>
  </si>
  <si>
    <t>＜R7～R9年度　特定保健指導積極的支援　数量見積り＞</t>
    <rPh sb="6" eb="8">
      <t>ネンド</t>
    </rPh>
    <rPh sb="9" eb="15">
      <t>トクテイホケンシドウ</t>
    </rPh>
    <rPh sb="15" eb="20">
      <t>セッキョクテキシエン</t>
    </rPh>
    <rPh sb="21" eb="23">
      <t>スウリョウ</t>
    </rPh>
    <rPh sb="23" eb="25">
      <t>ミツモリ</t>
    </rPh>
    <phoneticPr fontId="1"/>
  </si>
  <si>
    <t>事務費計（単価番号1～2）</t>
    <rPh sb="0" eb="3">
      <t>ジムヒ</t>
    </rPh>
    <rPh sb="3" eb="4">
      <t>ケイ</t>
    </rPh>
    <rPh sb="5" eb="9">
      <t>タンカバンゴウ</t>
    </rPh>
    <phoneticPr fontId="1"/>
  </si>
  <si>
    <t>委託業者</t>
    <rPh sb="0" eb="4">
      <t>イタクギョウシャ</t>
    </rPh>
    <phoneticPr fontId="1"/>
  </si>
  <si>
    <t>新規事業者</t>
    <rPh sb="0" eb="5">
      <t>シンキジギョウシャ</t>
    </rPh>
    <phoneticPr fontId="1"/>
  </si>
  <si>
    <t>(有)ハイライフサポート</t>
    <rPh sb="0" eb="3">
      <t>ユウ</t>
    </rPh>
    <phoneticPr fontId="1"/>
  </si>
  <si>
    <t>予定人数（継続・評価のみ）</t>
    <rPh sb="0" eb="2">
      <t>ヨテイ</t>
    </rPh>
    <rPh sb="2" eb="4">
      <t>ニンズウ</t>
    </rPh>
    <rPh sb="5" eb="7">
      <t>ケイゾク</t>
    </rPh>
    <rPh sb="8" eb="10">
      <t>ヒョウカ</t>
    </rPh>
    <phoneticPr fontId="1"/>
  </si>
  <si>
    <t>＜一般保健指導積極的支援　単価見積り＞</t>
    <rPh sb="1" eb="3">
      <t>イッパン</t>
    </rPh>
    <rPh sb="3" eb="7">
      <t>ホケンシドウ</t>
    </rPh>
    <rPh sb="7" eb="12">
      <t>セッキョクテキシエン</t>
    </rPh>
    <rPh sb="13" eb="15">
      <t>タンカ</t>
    </rPh>
    <rPh sb="15" eb="17">
      <t>ミツモリ</t>
    </rPh>
    <phoneticPr fontId="1"/>
  </si>
  <si>
    <t>＜R7～R9年度　一般保健指導積極的支援　数量見積り＞</t>
    <rPh sb="6" eb="8">
      <t>ネンド</t>
    </rPh>
    <rPh sb="9" eb="11">
      <t>イッパン</t>
    </rPh>
    <rPh sb="11" eb="15">
      <t>ホケンシドウ</t>
    </rPh>
    <rPh sb="15" eb="20">
      <t>セッキョクテキシエン</t>
    </rPh>
    <rPh sb="21" eb="23">
      <t>スウリョウ</t>
    </rPh>
    <rPh sb="23" eb="25">
      <t>ミツモリ</t>
    </rPh>
    <phoneticPr fontId="1"/>
  </si>
  <si>
    <t>前半50％、後半50％と仮定する</t>
    <rPh sb="0" eb="2">
      <t>ゼンハン</t>
    </rPh>
    <phoneticPr fontId="1"/>
  </si>
  <si>
    <t>R6.9.20抽出したR4年度事業の積極的支援終了年度</t>
    <rPh sb="7" eb="9">
      <t>チュウシュツ</t>
    </rPh>
    <rPh sb="13" eb="15">
      <t>ネンド</t>
    </rPh>
    <rPh sb="15" eb="17">
      <t>ジギョウ</t>
    </rPh>
    <rPh sb="18" eb="23">
      <t>セッキョクテキシエン</t>
    </rPh>
    <rPh sb="23" eb="27">
      <t>シュウリョウネンド</t>
    </rPh>
    <phoneticPr fontId="1"/>
  </si>
  <si>
    <t>方法別予定人数
（上：対面、下：ICT）</t>
    <rPh sb="0" eb="3">
      <t>ホウホウベツ</t>
    </rPh>
    <rPh sb="3" eb="5">
      <t>ヨテイ</t>
    </rPh>
    <rPh sb="5" eb="7">
      <t>ニンズウ</t>
    </rPh>
    <rPh sb="9" eb="10">
      <t>ウエ</t>
    </rPh>
    <rPh sb="11" eb="13">
      <t>タイメン</t>
    </rPh>
    <rPh sb="14" eb="15">
      <t>シタ</t>
    </rPh>
    <phoneticPr fontId="1"/>
  </si>
  <si>
    <t>初年度分（1.2+3～12のうち会計年度末までの数量）税抜</t>
    <rPh sb="0" eb="4">
      <t>ショネンドブン</t>
    </rPh>
    <rPh sb="16" eb="18">
      <t>カイケイ</t>
    </rPh>
    <rPh sb="18" eb="21">
      <t>ネンドマツ</t>
    </rPh>
    <rPh sb="24" eb="26">
      <t>スウリョウ</t>
    </rPh>
    <rPh sb="27" eb="29">
      <t>ゼイヌ</t>
    </rPh>
    <phoneticPr fontId="1"/>
  </si>
  <si>
    <t>翌年度分（3～12のうち翌会計年度中の数量）税抜</t>
    <rPh sb="0" eb="4">
      <t>ヨクネンドブン</t>
    </rPh>
    <rPh sb="12" eb="13">
      <t>ヨク</t>
    </rPh>
    <rPh sb="17" eb="18">
      <t>チュウ</t>
    </rPh>
    <rPh sb="22" eb="24">
      <t>ゼイヌ</t>
    </rPh>
    <phoneticPr fontId="1"/>
  </si>
  <si>
    <t>初年度分（1.2+3～12のうち会計年度末までの数量）税込</t>
    <rPh sb="0" eb="4">
      <t>ショネンドブン</t>
    </rPh>
    <rPh sb="16" eb="18">
      <t>カイケイ</t>
    </rPh>
    <rPh sb="18" eb="21">
      <t>ネンドマツ</t>
    </rPh>
    <rPh sb="24" eb="26">
      <t>スウリョウ</t>
    </rPh>
    <rPh sb="27" eb="29">
      <t>ゼイコ</t>
    </rPh>
    <phoneticPr fontId="1"/>
  </si>
  <si>
    <t>翌年度分（3～12のうち翌会計年度中の数量）税込</t>
    <rPh sb="0" eb="4">
      <t>ヨクネンドブン</t>
    </rPh>
    <rPh sb="12" eb="13">
      <t>ヨク</t>
    </rPh>
    <rPh sb="17" eb="18">
      <t>チュウ</t>
    </rPh>
    <rPh sb="22" eb="24">
      <t>ゼイコ</t>
    </rPh>
    <phoneticPr fontId="1"/>
  </si>
  <si>
    <t>※単価は税抜で記載願います。</t>
    <rPh sb="1" eb="3">
      <t>タンカ</t>
    </rPh>
    <rPh sb="4" eb="6">
      <t>ゼイヌ</t>
    </rPh>
    <rPh sb="7" eb="10">
      <t>キサイネガ</t>
    </rPh>
    <phoneticPr fontId="1"/>
  </si>
  <si>
    <t>原則として3か月の継続的支援を終え、最終評価が終了し、180ポイントに到達したものについて、契約単価（B）を支払うが、途中終了となり、180ポイントに到達しなかったものについては以下のとおり、実施段階に応じた割合を乗じた金額を支払う。
①初回支援終了時：契約単価（B）の40％
②継続的支援終了時：60ポイントごとに（B）の10％
※アウトカム評価については最終評価時点で加算するため、途中終了者に対しては加算しない。
※各事業年度の初年度（8月～翌年3月実施分）については、支援途中であったものは翌年度末にまとめて支払う。</t>
    <rPh sb="0" eb="2">
      <t>ゲンソク</t>
    </rPh>
    <rPh sb="7" eb="8">
      <t>ゲツ</t>
    </rPh>
    <rPh sb="9" eb="14">
      <t>ケイゾクテキシエン</t>
    </rPh>
    <rPh sb="15" eb="16">
      <t>オ</t>
    </rPh>
    <rPh sb="18" eb="22">
      <t>サイシュウヒョウカ</t>
    </rPh>
    <rPh sb="23" eb="25">
      <t>シュウリョウ</t>
    </rPh>
    <rPh sb="35" eb="37">
      <t>トウタツ</t>
    </rPh>
    <rPh sb="46" eb="50">
      <t>ケイヤクタンカ</t>
    </rPh>
    <rPh sb="54" eb="56">
      <t>シハラ</t>
    </rPh>
    <rPh sb="59" eb="61">
      <t>トチュウ</t>
    </rPh>
    <rPh sb="61" eb="63">
      <t>シュウリョウ</t>
    </rPh>
    <rPh sb="75" eb="77">
      <t>トウタツ</t>
    </rPh>
    <rPh sb="89" eb="91">
      <t>イカ</t>
    </rPh>
    <rPh sb="145" eb="147">
      <t>シュウリョウ</t>
    </rPh>
    <rPh sb="147" eb="148">
      <t>トキ</t>
    </rPh>
    <rPh sb="212" eb="213">
      <t>カク</t>
    </rPh>
    <rPh sb="213" eb="217">
      <t>ジギョウネンド</t>
    </rPh>
    <rPh sb="218" eb="221">
      <t>ショネンド</t>
    </rPh>
    <rPh sb="223" eb="224">
      <t>ガツ</t>
    </rPh>
    <rPh sb="225" eb="226">
      <t>ヨク</t>
    </rPh>
    <rPh sb="226" eb="227">
      <t>ネン</t>
    </rPh>
    <rPh sb="228" eb="229">
      <t>ツキ</t>
    </rPh>
    <rPh sb="229" eb="231">
      <t>ジッシ</t>
    </rPh>
    <rPh sb="231" eb="232">
      <t>ブン</t>
    </rPh>
    <rPh sb="239" eb="243">
      <t>シエントチュウ</t>
    </rPh>
    <rPh sb="250" eb="253">
      <t>ヨクネンド</t>
    </rPh>
    <rPh sb="253" eb="254">
      <t>マツ</t>
    </rPh>
    <rPh sb="259" eb="261">
      <t>シハラ</t>
    </rPh>
    <phoneticPr fontId="1"/>
  </si>
  <si>
    <t>原則として3か月の継続的支援を終え、最終評価が終了し、180ポイントに到達したものについて、契約単価（B）を支払う。</t>
    <phoneticPr fontId="1"/>
  </si>
  <si>
    <t>契約単価（事務費等）</t>
    <rPh sb="0" eb="2">
      <t>ケイヤク</t>
    </rPh>
    <rPh sb="2" eb="4">
      <t>タンカ</t>
    </rPh>
    <rPh sb="5" eb="8">
      <t>ジムヒ</t>
    </rPh>
    <rPh sb="8" eb="9">
      <t>トウ</t>
    </rPh>
    <phoneticPr fontId="1"/>
  </si>
  <si>
    <t>回答日</t>
    <rPh sb="0" eb="2">
      <t>カイトウ</t>
    </rPh>
    <rPh sb="2" eb="3">
      <t>ヒ</t>
    </rPh>
    <phoneticPr fontId="1"/>
  </si>
  <si>
    <t>会社名</t>
    <rPh sb="0" eb="3">
      <t>カイシャメイ</t>
    </rPh>
    <phoneticPr fontId="1"/>
  </si>
  <si>
    <t>担当者名</t>
    <rPh sb="0" eb="3">
      <t>タントウシャ</t>
    </rPh>
    <rPh sb="3" eb="4">
      <t>メイ</t>
    </rPh>
    <phoneticPr fontId="1"/>
  </si>
  <si>
    <t>連絡先（TEL）</t>
    <rPh sb="0" eb="2">
      <t>レンラク</t>
    </rPh>
    <rPh sb="2" eb="3">
      <t>サキ</t>
    </rPh>
    <phoneticPr fontId="1"/>
  </si>
  <si>
    <t>連絡先（Mail）</t>
    <rPh sb="0" eb="2">
      <t>レンラク</t>
    </rPh>
    <rPh sb="2" eb="3">
      <t>サキ</t>
    </rPh>
    <phoneticPr fontId="1"/>
  </si>
  <si>
    <t>R7年度事業</t>
    <rPh sb="2" eb="4">
      <t>ネンド</t>
    </rPh>
    <rPh sb="4" eb="6">
      <t>ジギョウ</t>
    </rPh>
    <phoneticPr fontId="1"/>
  </si>
  <si>
    <t>R8年度事業</t>
    <rPh sb="2" eb="4">
      <t>ネンド</t>
    </rPh>
    <rPh sb="4" eb="6">
      <t>ジギョウ</t>
    </rPh>
    <phoneticPr fontId="1"/>
  </si>
  <si>
    <t>R9年度事業</t>
    <rPh sb="2" eb="4">
      <t>ネンド</t>
    </rPh>
    <rPh sb="4" eb="6">
      <t>ジギョウ</t>
    </rPh>
    <phoneticPr fontId="1"/>
  </si>
  <si>
    <t>通知作成発送費用は対象外</t>
    <rPh sb="0" eb="2">
      <t>ツウチ</t>
    </rPh>
    <rPh sb="2" eb="4">
      <t>サクセイ</t>
    </rPh>
    <rPh sb="4" eb="6">
      <t>ハッソウ</t>
    </rPh>
    <rPh sb="6" eb="8">
      <t>ヒヨウ</t>
    </rPh>
    <rPh sb="9" eb="12">
      <t>タイショウガイ</t>
    </rPh>
    <phoneticPr fontId="1"/>
  </si>
  <si>
    <t>通知作成発送費用は該当なし</t>
    <rPh sb="0" eb="2">
      <t>ツウチ</t>
    </rPh>
    <rPh sb="2" eb="4">
      <t>サクセイ</t>
    </rPh>
    <rPh sb="4" eb="6">
      <t>ハッソウ</t>
    </rPh>
    <rPh sb="6" eb="8">
      <t>ヒヨウ</t>
    </rPh>
    <rPh sb="9" eb="11">
      <t>ガイトウ</t>
    </rPh>
    <phoneticPr fontId="1"/>
  </si>
  <si>
    <t>事務費用は該当なし</t>
    <rPh sb="0" eb="2">
      <t>ジム</t>
    </rPh>
    <rPh sb="2" eb="4">
      <t>ヒヨウ</t>
    </rPh>
    <rPh sb="5" eb="7">
      <t>ガイトウ</t>
    </rPh>
    <phoneticPr fontId="1"/>
  </si>
  <si>
    <t>特定保健指導（対面型面談）／最終評価終了</t>
  </si>
  <si>
    <t>特定保健指導（対面型面談）／初回支援終了</t>
  </si>
  <si>
    <t>特定保健指導（対面型面談）／継続的支援1（60ポイント）終了</t>
    <rPh sb="28" eb="30">
      <t>シュウリョウ</t>
    </rPh>
    <phoneticPr fontId="1"/>
  </si>
  <si>
    <t>特定保健指導（対面型面談）／継続的支援2（120ポイント）終了</t>
    <rPh sb="29" eb="31">
      <t>シュウリョウ</t>
    </rPh>
    <phoneticPr fontId="1"/>
  </si>
  <si>
    <t>特定保健指導（対面型面談）／継続的支援3（180ポイント）終了</t>
    <rPh sb="29" eb="31">
      <t>シュウリョウ</t>
    </rPh>
    <phoneticPr fontId="1"/>
  </si>
  <si>
    <t>特定保健指導（ICT型面談）／最終評価終了</t>
  </si>
  <si>
    <t>特定保健指導（ICT型面談）／初回支援終了</t>
  </si>
  <si>
    <t>特定保健指導（ICT型面談）／継続的支援1（60ポイント）終了</t>
    <rPh sb="29" eb="31">
      <t>シュウリョウ</t>
    </rPh>
    <phoneticPr fontId="1"/>
  </si>
  <si>
    <t>特定保健指導（ICT型面談）／継続的支援2（120ポイント）終了</t>
    <rPh sb="30" eb="32">
      <t>シュウリョウ</t>
    </rPh>
    <phoneticPr fontId="1"/>
  </si>
  <si>
    <t>特定保健指導（ICT型面談）／継続的支援3（180ポイント）終了</t>
    <rPh sb="30" eb="32">
      <t>シュウリョウ</t>
    </rPh>
    <phoneticPr fontId="1"/>
  </si>
  <si>
    <t>一般保健指導（対面型面談）／最終評価終了</t>
  </si>
  <si>
    <t>一般保健指導（対面型面談）／初回支援終了</t>
  </si>
  <si>
    <t>一般保健指導（対面型面談）／継続的支援1（60ポイント）終了</t>
    <rPh sb="28" eb="30">
      <t>シュウリョウ</t>
    </rPh>
    <phoneticPr fontId="1"/>
  </si>
  <si>
    <t>一般保健指導（対面型面談）／継続的支援2（120ポイント）終了</t>
    <rPh sb="29" eb="31">
      <t>シュウリョウ</t>
    </rPh>
    <phoneticPr fontId="1"/>
  </si>
  <si>
    <t>一般保健指導（対面型面談）／継続的支援3（180ポイント）終了</t>
    <rPh sb="29" eb="31">
      <t>シュウリョウ</t>
    </rPh>
    <phoneticPr fontId="1"/>
  </si>
  <si>
    <t>一般保健指導（ICT型面談）／最終評価終了</t>
  </si>
  <si>
    <t>一般保健指導（ICT型面談）／初回支援終了</t>
  </si>
  <si>
    <t>一般保健指導（ICT型面談）／継続的支援1（60ポイント）終了</t>
    <rPh sb="29" eb="31">
      <t>シュウリョウ</t>
    </rPh>
    <phoneticPr fontId="1"/>
  </si>
  <si>
    <t>一般保健指導（ICT型面談）／継続的支援2（120ポイント）終了</t>
    <rPh sb="30" eb="32">
      <t>シュウリョウ</t>
    </rPh>
    <phoneticPr fontId="1"/>
  </si>
  <si>
    <t>一般保健指導（ICT型面談）／継続的支援3（180ポイント）終了</t>
    <rPh sb="30" eb="32">
      <t>シュウリョウ</t>
    </rPh>
    <phoneticPr fontId="1"/>
  </si>
  <si>
    <t>保健指導計（3～12(税込））</t>
    <rPh sb="0" eb="4">
      <t>ホケンシドウ</t>
    </rPh>
    <rPh sb="4" eb="5">
      <t>ケイ</t>
    </rPh>
    <rPh sb="11" eb="13">
      <t>ゼイコ</t>
    </rPh>
    <phoneticPr fontId="1"/>
  </si>
  <si>
    <t>初年度分（3～12のうち会計年度末までの数量）税抜</t>
    <rPh sb="0" eb="4">
      <t>ショネンドブン</t>
    </rPh>
    <rPh sb="12" eb="14">
      <t>カイケイ</t>
    </rPh>
    <rPh sb="14" eb="17">
      <t>ネンドマツ</t>
    </rPh>
    <rPh sb="20" eb="22">
      <t>スウリョウ</t>
    </rPh>
    <rPh sb="23" eb="25">
      <t>ゼイヌ</t>
    </rPh>
    <phoneticPr fontId="1"/>
  </si>
  <si>
    <t>初年度分（3～12のうち会計年度末までの数量）税込</t>
    <rPh sb="0" eb="4">
      <t>ショネンドブン</t>
    </rPh>
    <rPh sb="12" eb="14">
      <t>カイケイ</t>
    </rPh>
    <rPh sb="14" eb="17">
      <t>ネンドマツ</t>
    </rPh>
    <rPh sb="20" eb="22">
      <t>スウリョウ</t>
    </rPh>
    <rPh sb="23" eb="25">
      <t>ゼイコ</t>
    </rPh>
    <phoneticPr fontId="1"/>
  </si>
  <si>
    <r>
      <t>契約単価（</t>
    </r>
    <r>
      <rPr>
        <sz val="11"/>
        <color rgb="FF000000"/>
        <rFont val="BIZ UDP明朝 Medium"/>
        <family val="1"/>
        <charset val="128"/>
      </rPr>
      <t>特定保健指導終了者の1件当たりの単価）</t>
    </r>
    <rPh sb="0" eb="2">
      <t>ケイヤク</t>
    </rPh>
    <rPh sb="2" eb="4">
      <t>タンカ</t>
    </rPh>
    <rPh sb="21" eb="23">
      <t>タンカ</t>
    </rPh>
    <phoneticPr fontId="1"/>
  </si>
  <si>
    <t>事務費等は対象外</t>
    <rPh sb="0" eb="3">
      <t>ジムヒ</t>
    </rPh>
    <rPh sb="3" eb="4">
      <t>トウ</t>
    </rPh>
    <rPh sb="5" eb="8">
      <t>タイショウガイ</t>
    </rPh>
    <phoneticPr fontId="1"/>
  </si>
  <si>
    <t>＜特定保健指導積極的支援＞</t>
    <rPh sb="1" eb="7">
      <t>トクテイホケンシドウ</t>
    </rPh>
    <rPh sb="7" eb="12">
      <t>セッキョクテキシエン</t>
    </rPh>
    <phoneticPr fontId="1"/>
  </si>
  <si>
    <t>＜一般保健指導積極的支援＞</t>
    <rPh sb="1" eb="3">
      <t>イッパン</t>
    </rPh>
    <rPh sb="3" eb="7">
      <t>ホケンシドウ</t>
    </rPh>
    <rPh sb="7" eb="12">
      <t>セッキョクテキシエン</t>
    </rPh>
    <phoneticPr fontId="1"/>
  </si>
  <si>
    <t>一般保健指導　総事業費見込み（税込）</t>
    <rPh sb="0" eb="2">
      <t>イッパン</t>
    </rPh>
    <rPh sb="2" eb="4">
      <t>ホケン</t>
    </rPh>
    <rPh sb="4" eb="6">
      <t>シドウ</t>
    </rPh>
    <rPh sb="7" eb="13">
      <t>ソウジギョウヒミコ</t>
    </rPh>
    <rPh sb="15" eb="17">
      <t>ゼイコ</t>
    </rPh>
    <phoneticPr fontId="1"/>
  </si>
  <si>
    <t>特定保健指導　総事業費見込み（税込）</t>
    <rPh sb="0" eb="2">
      <t>トクテイ</t>
    </rPh>
    <rPh sb="2" eb="4">
      <t>ホケン</t>
    </rPh>
    <rPh sb="4" eb="6">
      <t>シドウ</t>
    </rPh>
    <rPh sb="7" eb="13">
      <t>ソウジギョウヒミコ</t>
    </rPh>
    <rPh sb="15" eb="17">
      <t>ゼイコ</t>
    </rPh>
    <phoneticPr fontId="1"/>
  </si>
  <si>
    <t>特定・一般保健指導　総事業費見込み（税抜）</t>
    <rPh sb="0" eb="2">
      <t>トクテイ</t>
    </rPh>
    <rPh sb="3" eb="5">
      <t>イッパン</t>
    </rPh>
    <rPh sb="5" eb="7">
      <t>ホケン</t>
    </rPh>
    <rPh sb="7" eb="9">
      <t>シドウ</t>
    </rPh>
    <rPh sb="10" eb="14">
      <t>ソウジギョウヒ</t>
    </rPh>
    <rPh sb="14" eb="16">
      <t>ミコ</t>
    </rPh>
    <rPh sb="18" eb="19">
      <t>ゼイ</t>
    </rPh>
    <rPh sb="19" eb="20">
      <t>ヌ</t>
    </rPh>
    <phoneticPr fontId="1"/>
  </si>
  <si>
    <t>特定・一般保健指導　総事業費見込み（税込）</t>
    <rPh sb="0" eb="2">
      <t>トクテイ</t>
    </rPh>
    <rPh sb="3" eb="5">
      <t>イッパン</t>
    </rPh>
    <rPh sb="5" eb="7">
      <t>ホケン</t>
    </rPh>
    <rPh sb="7" eb="9">
      <t>シドウ</t>
    </rPh>
    <rPh sb="10" eb="14">
      <t>ソウジギョウヒ</t>
    </rPh>
    <rPh sb="14" eb="16">
      <t>ミコ</t>
    </rPh>
    <rPh sb="18" eb="20">
      <t>ゼイコ</t>
    </rPh>
    <phoneticPr fontId="1"/>
  </si>
  <si>
    <t>契約上限額</t>
    <rPh sb="0" eb="2">
      <t>ケイヤク</t>
    </rPh>
    <rPh sb="2" eb="5">
      <t>ジョウゲンガク</t>
    </rPh>
    <phoneticPr fontId="1"/>
  </si>
  <si>
    <t>事務費用は対象外</t>
    <rPh sb="0" eb="2">
      <t>ジム</t>
    </rPh>
    <rPh sb="2" eb="4">
      <t>ヒヨウ</t>
    </rPh>
    <rPh sb="5" eb="8">
      <t>タイショウガイ</t>
    </rPh>
    <phoneticPr fontId="1"/>
  </si>
  <si>
    <t>R7年度事業単価の103％を上限として設定</t>
    <rPh sb="2" eb="4">
      <t>ネンド</t>
    </rPh>
    <rPh sb="4" eb="6">
      <t>ジギョウ</t>
    </rPh>
    <rPh sb="6" eb="8">
      <t>タンカ</t>
    </rPh>
    <rPh sb="14" eb="16">
      <t>ジョウゲン</t>
    </rPh>
    <rPh sb="19" eb="21">
      <t>セッテイ</t>
    </rPh>
    <phoneticPr fontId="1"/>
  </si>
  <si>
    <t>R7年度事業単価の105％を上限として決定</t>
    <rPh sb="2" eb="4">
      <t>ネンド</t>
    </rPh>
    <rPh sb="4" eb="6">
      <t>ジギョウ</t>
    </rPh>
    <rPh sb="6" eb="8">
      <t>タンカ</t>
    </rPh>
    <rPh sb="14" eb="16">
      <t>ジョウゲン</t>
    </rPh>
    <rPh sb="19" eb="21">
      <t>ケッテイ</t>
    </rPh>
    <phoneticPr fontId="1"/>
  </si>
  <si>
    <t>R7～R9年度事業統一単価</t>
    <rPh sb="5" eb="7">
      <t>ネンド</t>
    </rPh>
    <rPh sb="7" eb="9">
      <t>ジギョウ</t>
    </rPh>
    <rPh sb="9" eb="11">
      <t>トウイツ</t>
    </rPh>
    <rPh sb="11" eb="13">
      <t>タンカ</t>
    </rPh>
    <phoneticPr fontId="1"/>
  </si>
  <si>
    <t>住所</t>
    <rPh sb="0" eb="2">
      <t>ジュウショ</t>
    </rPh>
    <phoneticPr fontId="1"/>
  </si>
  <si>
    <t>代表者名</t>
    <rPh sb="0" eb="3">
      <t>ダイヒョウシャ</t>
    </rPh>
    <rPh sb="3" eb="4">
      <t>メイ</t>
    </rPh>
    <phoneticPr fontId="1"/>
  </si>
  <si>
    <t>単価番号</t>
    <rPh sb="0" eb="2">
      <t>タンカ</t>
    </rPh>
    <phoneticPr fontId="1"/>
  </si>
  <si>
    <t>本シートは単価表シートに記載いただいた単価で、予定数量全ての保健指導を行った場合の契約額について試算しています。</t>
    <rPh sb="0" eb="1">
      <t>ホン</t>
    </rPh>
    <rPh sb="5" eb="7">
      <t>タンカ</t>
    </rPh>
    <rPh sb="7" eb="8">
      <t>ヒョウ</t>
    </rPh>
    <rPh sb="12" eb="14">
      <t>キサイ</t>
    </rPh>
    <rPh sb="19" eb="21">
      <t>タンカ</t>
    </rPh>
    <rPh sb="23" eb="27">
      <t>ヨテイスウリョウ</t>
    </rPh>
    <rPh sb="27" eb="28">
      <t>スベ</t>
    </rPh>
    <rPh sb="30" eb="32">
      <t>ホケン</t>
    </rPh>
    <rPh sb="32" eb="34">
      <t>シドウ</t>
    </rPh>
    <rPh sb="35" eb="36">
      <t>オコナ</t>
    </rPh>
    <rPh sb="38" eb="40">
      <t>バアイ</t>
    </rPh>
    <rPh sb="41" eb="43">
      <t>ケイヤク</t>
    </rPh>
    <rPh sb="43" eb="44">
      <t>ガク</t>
    </rPh>
    <rPh sb="48" eb="50">
      <t>シサン</t>
    </rPh>
    <phoneticPr fontId="1"/>
  </si>
  <si>
    <t>令和7～9年度(2025～2027年度)　八王子市特定・一般保健指導(積極的支援)業務委託　単価表</t>
    <rPh sb="46" eb="48">
      <t>タンカ</t>
    </rPh>
    <rPh sb="48" eb="49">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</si>
</sst>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明朝 Medium"/>
      <family val="1"/>
      <charset val="128"/>
    </font>
    <font>
      <b/>
      <sz val="14"/>
      <color theme="1"/>
      <name val="BIZ UDP明朝 Medium"/>
      <family val="1"/>
      <charset val="128"/>
    </font>
    <font>
      <b/>
      <sz val="16"/>
      <color theme="1"/>
      <name val="BIZ UDP明朝 Medium"/>
      <family val="1"/>
      <charset val="128"/>
    </font>
    <font>
      <b/>
      <sz val="18"/>
      <color theme="1"/>
      <name val="BIZ UDP明朝 Medium"/>
      <family val="1"/>
      <charset val="128"/>
    </font>
    <font>
      <sz val="12"/>
      <color theme="1"/>
      <name val="BIZ UDP明朝 Medium"/>
      <family val="1"/>
      <charset val="128"/>
    </font>
    <font>
      <sz val="12"/>
      <color theme="1"/>
      <name val="游ゴシック"/>
      <family val="2"/>
      <charset val="128"/>
      <scheme val="minor"/>
    </font>
    <font>
      <b/>
      <sz val="22"/>
      <color theme="1"/>
      <name val="BIZ UDP明朝 Medium"/>
      <family val="1"/>
      <charset val="128"/>
    </font>
    <font>
      <sz val="10"/>
      <color theme="1"/>
      <name val="BIZ UDP明朝 Medium"/>
      <family val="1"/>
      <charset val="128"/>
    </font>
    <font>
      <b/>
      <sz val="10"/>
      <color rgb="FF000000"/>
      <name val="BIZ UDP明朝 Medium"/>
      <family val="1"/>
      <charset val="128"/>
    </font>
    <font>
      <b/>
      <sz val="11"/>
      <color rgb="FF000000"/>
      <name val="BIZ UDP明朝 Medium"/>
      <family val="1"/>
      <charset val="128"/>
    </font>
    <font>
      <sz val="11"/>
      <color rgb="FF000000"/>
      <name val="BIZ UDP明朝 Medium"/>
      <family val="1"/>
      <charset val="128"/>
    </font>
    <font>
      <sz val="14"/>
      <color theme="1"/>
      <name val="BIZ UDP明朝 Medium"/>
      <family val="1"/>
      <charset val="128"/>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92D050"/>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diagonalDown="1">
      <left style="medium">
        <color indexed="64"/>
      </left>
      <right style="medium">
        <color indexed="64"/>
      </right>
      <top style="medium">
        <color indexed="64"/>
      </top>
      <bottom style="medium">
        <color indexed="64"/>
      </bottom>
      <diagonal style="medium">
        <color indexed="64"/>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diagonalDown="1">
      <left style="thin">
        <color auto="1"/>
      </left>
      <right style="medium">
        <color auto="1"/>
      </right>
      <top style="thin">
        <color auto="1"/>
      </top>
      <bottom style="thin">
        <color auto="1"/>
      </bottom>
      <diagonal style="thin">
        <color auto="1"/>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diagonalDown="1">
      <left style="thin">
        <color auto="1"/>
      </left>
      <right style="thin">
        <color auto="1"/>
      </right>
      <top style="thin">
        <color auto="1"/>
      </top>
      <bottom style="medium">
        <color auto="1"/>
      </bottom>
      <diagonal style="thin">
        <color auto="1"/>
      </diagonal>
    </border>
    <border diagonalDown="1">
      <left style="thin">
        <color auto="1"/>
      </left>
      <right style="medium">
        <color auto="1"/>
      </right>
      <top style="thin">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top style="medium">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medium">
        <color auto="1"/>
      </left>
      <right style="thin">
        <color auto="1"/>
      </right>
      <top style="thin">
        <color auto="1"/>
      </top>
      <bottom style="medium">
        <color auto="1"/>
      </bottom>
      <diagonal style="thin">
        <color auto="1"/>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auto="1"/>
      </bottom>
      <diagonal/>
    </border>
    <border>
      <left/>
      <right/>
      <top style="thin">
        <color auto="1"/>
      </top>
      <bottom style="thin">
        <color auto="1"/>
      </bottom>
      <diagonal/>
    </border>
    <border>
      <left/>
      <right/>
      <top style="medium">
        <color indexed="64"/>
      </top>
      <bottom style="medium">
        <color indexed="64"/>
      </bottom>
      <diagonal/>
    </border>
    <border diagonalDown="1">
      <left style="thin">
        <color auto="1"/>
      </left>
      <right style="thin">
        <color auto="1"/>
      </right>
      <top style="thin">
        <color auto="1"/>
      </top>
      <bottom/>
      <diagonal style="thin">
        <color auto="1"/>
      </diagonal>
    </border>
    <border diagonalDown="1">
      <left style="thin">
        <color auto="1"/>
      </left>
      <right style="medium">
        <color auto="1"/>
      </right>
      <top style="thin">
        <color auto="1"/>
      </top>
      <bottom/>
      <diagonal style="thin">
        <color auto="1"/>
      </diagonal>
    </border>
    <border diagonalDown="1">
      <left style="medium">
        <color auto="1"/>
      </left>
      <right style="thin">
        <color auto="1"/>
      </right>
      <top style="thin">
        <color auto="1"/>
      </top>
      <bottom/>
      <diagonal style="thin">
        <color auto="1"/>
      </diagonal>
    </border>
    <border diagonalDown="1">
      <left style="medium">
        <color auto="1"/>
      </left>
      <right style="thin">
        <color auto="1"/>
      </right>
      <top/>
      <bottom style="thin">
        <color auto="1"/>
      </bottom>
      <diagonal style="thin">
        <color auto="1"/>
      </diagonal>
    </border>
    <border diagonalDown="1">
      <left style="thin">
        <color auto="1"/>
      </left>
      <right style="thin">
        <color auto="1"/>
      </right>
      <top/>
      <bottom style="thin">
        <color auto="1"/>
      </bottom>
      <diagonal style="thin">
        <color auto="1"/>
      </diagonal>
    </border>
    <border diagonalDown="1">
      <left style="thin">
        <color auto="1"/>
      </left>
      <right style="medium">
        <color auto="1"/>
      </right>
      <top/>
      <bottom style="thin">
        <color auto="1"/>
      </bottom>
      <diagonal style="thin">
        <color auto="1"/>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diagonalDown="1">
      <left style="thin">
        <color auto="1"/>
      </left>
      <right style="medium">
        <color auto="1"/>
      </right>
      <top style="medium">
        <color auto="1"/>
      </top>
      <bottom style="thin">
        <color auto="1"/>
      </bottom>
      <diagonal style="thin">
        <color auto="1"/>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auto="1"/>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15">
    <xf numFmtId="0" fontId="0" fillId="0" borderId="0" xfId="0">
      <alignment vertical="center"/>
    </xf>
    <xf numFmtId="9" fontId="0" fillId="0" borderId="0" xfId="0" applyNumberFormat="1">
      <alignment vertical="center"/>
    </xf>
    <xf numFmtId="0" fontId="3" fillId="0" borderId="0" xfId="0" applyFont="1">
      <alignment vertical="center"/>
    </xf>
    <xf numFmtId="0" fontId="3" fillId="0" borderId="9" xfId="0" applyFont="1" applyBorder="1">
      <alignment vertical="center"/>
    </xf>
    <xf numFmtId="38" fontId="3" fillId="0" borderId="9" xfId="1" applyFont="1" applyBorder="1">
      <alignment vertical="center"/>
    </xf>
    <xf numFmtId="0" fontId="3" fillId="0" borderId="20" xfId="0" applyFont="1" applyBorder="1">
      <alignment vertical="center"/>
    </xf>
    <xf numFmtId="38" fontId="3" fillId="0" borderId="16" xfId="1" applyFont="1" applyBorder="1">
      <alignment vertical="center"/>
    </xf>
    <xf numFmtId="38" fontId="3" fillId="0" borderId="21" xfId="1" applyFont="1" applyBorder="1">
      <alignment vertical="center"/>
    </xf>
    <xf numFmtId="38" fontId="3" fillId="0" borderId="14" xfId="1" applyFont="1" applyBorder="1">
      <alignment vertical="center"/>
    </xf>
    <xf numFmtId="38" fontId="3" fillId="0" borderId="22" xfId="1" applyFont="1" applyBorder="1">
      <alignment vertical="center"/>
    </xf>
    <xf numFmtId="0" fontId="3" fillId="0" borderId="23" xfId="0" applyFont="1" applyBorder="1">
      <alignment vertical="center"/>
    </xf>
    <xf numFmtId="0" fontId="3" fillId="0" borderId="28" xfId="0" applyFont="1" applyBorder="1">
      <alignment vertical="center"/>
    </xf>
    <xf numFmtId="38" fontId="3" fillId="0" borderId="25" xfId="1" applyFont="1" applyBorder="1">
      <alignment vertical="center"/>
    </xf>
    <xf numFmtId="38" fontId="3" fillId="0" borderId="26" xfId="1" applyFont="1" applyBorder="1">
      <alignment vertical="center"/>
    </xf>
    <xf numFmtId="38" fontId="3" fillId="0" borderId="13" xfId="0" applyNumberFormat="1" applyFont="1" applyBorder="1">
      <alignment vertical="center"/>
    </xf>
    <xf numFmtId="38" fontId="3" fillId="2" borderId="9" xfId="1" applyFont="1" applyFill="1" applyBorder="1">
      <alignment vertical="center"/>
    </xf>
    <xf numFmtId="38" fontId="3" fillId="3" borderId="9" xfId="1" applyFont="1" applyFill="1" applyBorder="1">
      <alignment vertical="center"/>
    </xf>
    <xf numFmtId="38" fontId="3" fillId="0" borderId="0" xfId="0" applyNumberFormat="1" applyFont="1">
      <alignment vertical="center"/>
    </xf>
    <xf numFmtId="0" fontId="3" fillId="2" borderId="9" xfId="0" applyFont="1" applyFill="1" applyBorder="1">
      <alignment vertical="center"/>
    </xf>
    <xf numFmtId="38" fontId="3" fillId="2" borderId="9" xfId="0" applyNumberFormat="1" applyFont="1" applyFill="1" applyBorder="1">
      <alignment vertical="center"/>
    </xf>
    <xf numFmtId="0" fontId="3" fillId="3" borderId="9" xfId="0" applyFont="1" applyFill="1" applyBorder="1">
      <alignment vertical="center"/>
    </xf>
    <xf numFmtId="38" fontId="3" fillId="3" borderId="9" xfId="0" applyNumberFormat="1" applyFont="1" applyFill="1" applyBorder="1">
      <alignment vertical="center"/>
    </xf>
    <xf numFmtId="49" fontId="3" fillId="0" borderId="13" xfId="0" applyNumberFormat="1" applyFont="1" applyBorder="1">
      <alignment vertical="center"/>
    </xf>
    <xf numFmtId="0" fontId="3" fillId="0" borderId="17" xfId="0" applyFont="1" applyBorder="1" applyAlignment="1">
      <alignment horizontal="left" vertical="center" indent="7"/>
    </xf>
    <xf numFmtId="0" fontId="3" fillId="0" borderId="30" xfId="0" applyFont="1" applyBorder="1">
      <alignment vertical="center"/>
    </xf>
    <xf numFmtId="0" fontId="3" fillId="0" borderId="15" xfId="0" applyFont="1" applyBorder="1">
      <alignment vertical="center"/>
    </xf>
    <xf numFmtId="0" fontId="3" fillId="0" borderId="15" xfId="0" applyFont="1" applyBorder="1" applyAlignment="1">
      <alignment horizontal="left" vertical="center"/>
    </xf>
    <xf numFmtId="0" fontId="3" fillId="0" borderId="32" xfId="0" applyFont="1" applyBorder="1">
      <alignment vertical="center"/>
    </xf>
    <xf numFmtId="38" fontId="3" fillId="0" borderId="17" xfId="0" applyNumberFormat="1" applyFont="1" applyBorder="1">
      <alignment vertical="center"/>
    </xf>
    <xf numFmtId="38" fontId="3" fillId="0" borderId="18" xfId="0" applyNumberFormat="1" applyFont="1" applyBorder="1">
      <alignment vertical="center"/>
    </xf>
    <xf numFmtId="38" fontId="3" fillId="0" borderId="19" xfId="0" applyNumberFormat="1" applyFont="1" applyBorder="1">
      <alignment vertical="center"/>
    </xf>
    <xf numFmtId="38" fontId="3" fillId="0" borderId="20" xfId="1" applyFont="1" applyBorder="1">
      <alignment vertical="center"/>
    </xf>
    <xf numFmtId="38" fontId="3" fillId="3" borderId="21" xfId="1" applyFont="1" applyFill="1" applyBorder="1">
      <alignment vertical="center"/>
    </xf>
    <xf numFmtId="38" fontId="3" fillId="2" borderId="20" xfId="1" applyFont="1" applyFill="1" applyBorder="1">
      <alignment vertical="center"/>
    </xf>
    <xf numFmtId="38" fontId="3" fillId="2" borderId="23" xfId="1" applyFont="1" applyFill="1" applyBorder="1">
      <alignment vertical="center"/>
    </xf>
    <xf numFmtId="38" fontId="3" fillId="3" borderId="24" xfId="1" applyFont="1" applyFill="1" applyBorder="1">
      <alignment vertical="center"/>
    </xf>
    <xf numFmtId="0" fontId="3" fillId="0" borderId="33" xfId="0" applyFont="1" applyBorder="1">
      <alignment vertical="center"/>
    </xf>
    <xf numFmtId="38" fontId="3" fillId="0" borderId="13" xfId="1" applyFont="1" applyBorder="1">
      <alignment vertical="center"/>
    </xf>
    <xf numFmtId="38" fontId="3" fillId="0" borderId="34" xfId="1" applyFont="1" applyBorder="1">
      <alignment vertical="center"/>
    </xf>
    <xf numFmtId="0" fontId="3" fillId="0" borderId="29" xfId="0" applyFont="1" applyBorder="1">
      <alignment vertical="center"/>
    </xf>
    <xf numFmtId="0" fontId="3" fillId="0" borderId="27" xfId="0" applyFont="1" applyBorder="1">
      <alignment vertical="center"/>
    </xf>
    <xf numFmtId="0" fontId="3" fillId="0" borderId="24" xfId="0" applyFont="1" applyBorder="1">
      <alignment vertical="center"/>
    </xf>
    <xf numFmtId="0" fontId="3" fillId="0" borderId="20" xfId="0" applyFont="1" applyBorder="1" applyAlignment="1">
      <alignment horizontal="left" vertical="center" indent="8"/>
    </xf>
    <xf numFmtId="0" fontId="3" fillId="0" borderId="23" xfId="0" applyFont="1" applyBorder="1" applyAlignment="1">
      <alignment horizontal="left" vertical="center" indent="8"/>
    </xf>
    <xf numFmtId="0" fontId="3" fillId="0" borderId="17" xfId="0" applyFont="1" applyBorder="1" applyAlignment="1">
      <alignment horizontal="left" vertical="center" indent="6"/>
    </xf>
    <xf numFmtId="0" fontId="3" fillId="0" borderId="20" xfId="0" applyFont="1" applyBorder="1" applyAlignment="1">
      <alignment horizontal="left" vertical="center" indent="6"/>
    </xf>
    <xf numFmtId="38" fontId="3" fillId="4" borderId="28" xfId="1" applyFont="1" applyFill="1" applyBorder="1">
      <alignment vertical="center"/>
    </xf>
    <xf numFmtId="38" fontId="3" fillId="4" borderId="21" xfId="1" applyFont="1" applyFill="1" applyBorder="1">
      <alignment vertical="center"/>
    </xf>
    <xf numFmtId="49" fontId="3" fillId="4" borderId="9" xfId="0" applyNumberFormat="1" applyFont="1" applyFill="1" applyBorder="1">
      <alignment vertical="center"/>
    </xf>
    <xf numFmtId="0" fontId="3" fillId="4" borderId="9" xfId="0" applyFont="1" applyFill="1" applyBorder="1">
      <alignment vertical="center"/>
    </xf>
    <xf numFmtId="38" fontId="3" fillId="4" borderId="9" xfId="0" applyNumberFormat="1" applyFont="1" applyFill="1" applyBorder="1">
      <alignment vertical="center"/>
    </xf>
    <xf numFmtId="0" fontId="3" fillId="0" borderId="38" xfId="0" applyFont="1" applyBorder="1" applyAlignment="1">
      <alignment horizontal="left" vertical="center" indent="6"/>
    </xf>
    <xf numFmtId="0" fontId="3" fillId="0" borderId="39" xfId="0" applyFont="1" applyBorder="1">
      <alignment vertical="center"/>
    </xf>
    <xf numFmtId="0" fontId="3" fillId="0" borderId="38" xfId="0" applyFont="1" applyBorder="1" applyAlignment="1">
      <alignment horizontal="left" vertical="center" indent="7"/>
    </xf>
    <xf numFmtId="0" fontId="3" fillId="0" borderId="17" xfId="0" applyFont="1" applyBorder="1" applyAlignment="1">
      <alignment horizontal="left" vertical="center" indent="8"/>
    </xf>
    <xf numFmtId="38" fontId="3" fillId="0" borderId="17" xfId="1" applyFont="1" applyBorder="1">
      <alignment vertical="center"/>
    </xf>
    <xf numFmtId="38" fontId="3" fillId="2" borderId="18" xfId="1" applyFont="1" applyFill="1" applyBorder="1">
      <alignment vertical="center"/>
    </xf>
    <xf numFmtId="38" fontId="3" fillId="3" borderId="19" xfId="1" applyFont="1" applyFill="1" applyBorder="1">
      <alignment vertical="center"/>
    </xf>
    <xf numFmtId="0" fontId="3" fillId="0" borderId="9" xfId="0" applyFont="1" applyBorder="1" applyAlignment="1">
      <alignment horizontal="center" vertical="center"/>
    </xf>
    <xf numFmtId="57" fontId="3" fillId="0" borderId="9" xfId="0" applyNumberFormat="1" applyFont="1" applyBorder="1">
      <alignment vertical="center"/>
    </xf>
    <xf numFmtId="0" fontId="3" fillId="0" borderId="10" xfId="0" applyFont="1" applyBorder="1">
      <alignment vertical="center"/>
    </xf>
    <xf numFmtId="10" fontId="3" fillId="0" borderId="9" xfId="0" applyNumberFormat="1"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9" xfId="0" applyFont="1" applyBorder="1" applyAlignment="1">
      <alignment vertical="center" wrapText="1"/>
    </xf>
    <xf numFmtId="57" fontId="3" fillId="0" borderId="12" xfId="0" applyNumberFormat="1" applyFont="1" applyBorder="1">
      <alignment vertical="center"/>
    </xf>
    <xf numFmtId="57" fontId="3" fillId="0" borderId="13" xfId="0" applyNumberFormat="1" applyFont="1" applyBorder="1">
      <alignment vertical="center"/>
    </xf>
    <xf numFmtId="0" fontId="3" fillId="0" borderId="1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38" fontId="3" fillId="0" borderId="23" xfId="1" applyFont="1" applyBorder="1">
      <alignment vertical="center"/>
    </xf>
    <xf numFmtId="38" fontId="3" fillId="0" borderId="24" xfId="1" applyFont="1" applyBorder="1">
      <alignment vertical="center"/>
    </xf>
    <xf numFmtId="38" fontId="3" fillId="0" borderId="28" xfId="1" applyFont="1" applyBorder="1">
      <alignment vertical="center"/>
    </xf>
    <xf numFmtId="0" fontId="3" fillId="0" borderId="43" xfId="0" applyFont="1" applyBorder="1">
      <alignment vertical="center"/>
    </xf>
    <xf numFmtId="38" fontId="3" fillId="0" borderId="18" xfId="1" applyFont="1" applyBorder="1">
      <alignment vertical="center"/>
    </xf>
    <xf numFmtId="38" fontId="3" fillId="0" borderId="19" xfId="1" applyFont="1" applyBorder="1">
      <alignment vertical="center"/>
    </xf>
    <xf numFmtId="38" fontId="3" fillId="0" borderId="44" xfId="1" applyFont="1" applyBorder="1">
      <alignment vertical="center"/>
    </xf>
    <xf numFmtId="38" fontId="3" fillId="0" borderId="45" xfId="1" applyFont="1" applyBorder="1">
      <alignment vertical="center"/>
    </xf>
    <xf numFmtId="0" fontId="5" fillId="0" borderId="0" xfId="0" applyFont="1">
      <alignment vertical="center"/>
    </xf>
    <xf numFmtId="0" fontId="6" fillId="0" borderId="0" xfId="0" applyFont="1">
      <alignment vertical="center"/>
    </xf>
    <xf numFmtId="10" fontId="3" fillId="0" borderId="0" xfId="0" applyNumberFormat="1" applyFont="1">
      <alignment vertical="center"/>
    </xf>
    <xf numFmtId="0" fontId="3" fillId="0" borderId="31" xfId="0" applyFont="1" applyBorder="1">
      <alignment vertical="center"/>
    </xf>
    <xf numFmtId="0" fontId="7" fillId="0" borderId="0" xfId="0" applyFont="1">
      <alignment vertical="center"/>
    </xf>
    <xf numFmtId="0" fontId="7" fillId="0" borderId="9" xfId="0" applyFont="1" applyBorder="1">
      <alignment vertical="center"/>
    </xf>
    <xf numFmtId="0" fontId="7" fillId="0" borderId="9" xfId="0" applyFont="1" applyBorder="1" applyAlignment="1">
      <alignment vertical="center" wrapText="1"/>
    </xf>
    <xf numFmtId="0" fontId="8" fillId="0" borderId="0" xfId="0" applyFont="1">
      <alignment vertical="center"/>
    </xf>
    <xf numFmtId="0" fontId="9" fillId="0" borderId="0" xfId="0" applyFont="1">
      <alignment vertical="center"/>
    </xf>
    <xf numFmtId="38" fontId="3" fillId="0" borderId="20" xfId="1" applyFont="1" applyFill="1" applyBorder="1">
      <alignmen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0" borderId="0" xfId="0" applyFont="1" applyAlignment="1">
      <alignment vertical="center" wrapText="1"/>
    </xf>
    <xf numFmtId="9" fontId="3" fillId="0" borderId="28" xfId="0" applyNumberFormat="1" applyFont="1" applyBorder="1" applyAlignment="1">
      <alignment horizontal="center" vertical="center" wrapText="1"/>
    </xf>
    <xf numFmtId="0" fontId="10" fillId="0" borderId="46" xfId="0" applyFont="1" applyBorder="1" applyAlignment="1">
      <alignment horizontal="center" vertical="center" wrapText="1"/>
    </xf>
    <xf numFmtId="0" fontId="10" fillId="0" borderId="46" xfId="0" applyFont="1" applyBorder="1" applyAlignment="1">
      <alignment horizontal="justify" vertical="center" wrapText="1"/>
    </xf>
    <xf numFmtId="0" fontId="10" fillId="0" borderId="1" xfId="0" applyFont="1" applyBorder="1" applyAlignment="1">
      <alignment horizontal="center" vertical="center" wrapText="1"/>
    </xf>
    <xf numFmtId="9" fontId="3" fillId="0" borderId="21" xfId="0" applyNumberFormat="1" applyFont="1" applyBorder="1" applyAlignment="1">
      <alignment horizontal="center" vertical="center" wrapText="1"/>
    </xf>
    <xf numFmtId="0" fontId="10" fillId="0" borderId="49" xfId="0" applyFont="1" applyBorder="1" applyAlignment="1">
      <alignment horizontal="center" vertical="center" wrapText="1"/>
    </xf>
    <xf numFmtId="0" fontId="10" fillId="0" borderId="49" xfId="0" applyFont="1" applyBorder="1" applyAlignment="1">
      <alignment horizontal="justify" vertical="center" wrapText="1"/>
    </xf>
    <xf numFmtId="9" fontId="3" fillId="0" borderId="19" xfId="0" applyNumberFormat="1" applyFont="1" applyBorder="1" applyAlignment="1">
      <alignment horizontal="center" vertical="center" wrapText="1"/>
    </xf>
    <xf numFmtId="0" fontId="10" fillId="0" borderId="52" xfId="0" applyFont="1" applyBorder="1" applyAlignment="1">
      <alignment horizontal="center" vertical="center" wrapText="1"/>
    </xf>
    <xf numFmtId="0" fontId="10" fillId="0" borderId="52" xfId="0" applyFont="1" applyBorder="1" applyAlignment="1">
      <alignment horizontal="justify" vertical="center" wrapText="1"/>
    </xf>
    <xf numFmtId="9" fontId="3" fillId="0" borderId="27"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lignment vertical="center"/>
    </xf>
    <xf numFmtId="0" fontId="11" fillId="0" borderId="0" xfId="0" applyFont="1" applyAlignment="1">
      <alignment horizontal="left" vertical="center" wrapText="1"/>
    </xf>
    <xf numFmtId="0" fontId="3"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55" xfId="0" applyFont="1" applyBorder="1">
      <alignment vertical="center"/>
    </xf>
    <xf numFmtId="0" fontId="3" fillId="0" borderId="56" xfId="0" applyFont="1" applyBorder="1">
      <alignment vertical="center"/>
    </xf>
    <xf numFmtId="0" fontId="3" fillId="0" borderId="52" xfId="0" applyFont="1" applyBorder="1" applyAlignment="1">
      <alignment vertical="center" wrapText="1"/>
    </xf>
    <xf numFmtId="0" fontId="3" fillId="0" borderId="49" xfId="0" applyFont="1" applyBorder="1" applyAlignment="1">
      <alignment vertical="center" wrapText="1"/>
    </xf>
    <xf numFmtId="0" fontId="3" fillId="0" borderId="49" xfId="0" applyFont="1" applyBorder="1">
      <alignment vertical="center"/>
    </xf>
    <xf numFmtId="0" fontId="3" fillId="0" borderId="46" xfId="0" applyFont="1" applyBorder="1">
      <alignment vertical="center"/>
    </xf>
    <xf numFmtId="176" fontId="3" fillId="0" borderId="1" xfId="0" applyNumberFormat="1" applyFont="1" applyBorder="1" applyAlignment="1">
      <alignment vertical="center" wrapText="1"/>
    </xf>
    <xf numFmtId="38" fontId="3" fillId="2" borderId="1" xfId="1" applyFont="1" applyFill="1" applyBorder="1" applyAlignment="1">
      <alignment horizontal="center" vertical="center"/>
    </xf>
    <xf numFmtId="38" fontId="10" fillId="2" borderId="7" xfId="1" applyFont="1" applyFill="1" applyBorder="1" applyAlignment="1">
      <alignment horizontal="center" vertical="center" wrapText="1"/>
    </xf>
    <xf numFmtId="0" fontId="3" fillId="0" borderId="38" xfId="0" applyFont="1" applyBorder="1">
      <alignment vertical="center"/>
    </xf>
    <xf numFmtId="38" fontId="3" fillId="0" borderId="58" xfId="1" applyFont="1" applyBorder="1">
      <alignment vertical="center"/>
    </xf>
    <xf numFmtId="38" fontId="3" fillId="0" borderId="59" xfId="1" applyFont="1" applyBorder="1">
      <alignment vertical="center"/>
    </xf>
    <xf numFmtId="0" fontId="0" fillId="0" borderId="14" xfId="0" applyBorder="1">
      <alignment vertical="center"/>
    </xf>
    <xf numFmtId="0" fontId="0" fillId="0" borderId="14" xfId="0" applyBorder="1" applyAlignment="1">
      <alignment horizontal="center" vertical="center"/>
    </xf>
    <xf numFmtId="0" fontId="0" fillId="0" borderId="44" xfId="0" applyBorder="1">
      <alignment vertical="center"/>
    </xf>
    <xf numFmtId="0" fontId="0" fillId="0" borderId="22" xfId="0" applyBorder="1">
      <alignment vertical="center"/>
    </xf>
    <xf numFmtId="0" fontId="3" fillId="0" borderId="23" xfId="0" applyFont="1" applyBorder="1" applyAlignment="1">
      <alignment horizontal="left" vertical="center" indent="6"/>
    </xf>
    <xf numFmtId="38" fontId="3" fillId="0" borderId="60" xfId="1" applyFont="1" applyBorder="1">
      <alignment vertical="center"/>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3" fillId="0" borderId="33" xfId="0" applyFont="1" applyBorder="1" applyAlignment="1">
      <alignment horizontal="left" vertical="center" indent="6"/>
    </xf>
    <xf numFmtId="38" fontId="3" fillId="0" borderId="33" xfId="1" applyFont="1" applyBorder="1">
      <alignment vertical="center"/>
    </xf>
    <xf numFmtId="38" fontId="3" fillId="0" borderId="0" xfId="1" applyFont="1" applyBorder="1">
      <alignment vertical="center"/>
    </xf>
    <xf numFmtId="0" fontId="14" fillId="0" borderId="55" xfId="0" applyFont="1" applyBorder="1">
      <alignment vertical="center"/>
    </xf>
    <xf numFmtId="0" fontId="14" fillId="0" borderId="56" xfId="0" applyFont="1" applyBorder="1">
      <alignment vertical="center"/>
    </xf>
    <xf numFmtId="0" fontId="14" fillId="0" borderId="56" xfId="0" applyFont="1" applyBorder="1" applyAlignment="1">
      <alignment horizontal="right" vertical="center"/>
    </xf>
    <xf numFmtId="49" fontId="3" fillId="0" borderId="0" xfId="0" applyNumberFormat="1" applyFont="1" applyAlignment="1">
      <alignment horizontal="center" vertical="center"/>
    </xf>
    <xf numFmtId="0" fontId="10" fillId="0" borderId="0" xfId="0" applyFont="1">
      <alignment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0" borderId="1" xfId="0" applyFont="1" applyBorder="1" applyAlignment="1">
      <alignment horizontal="center" vertical="center" textRotation="255"/>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7" xfId="0" applyFont="1" applyBorder="1" applyAlignment="1">
      <alignment horizontal="center" vertical="center" wrapText="1"/>
    </xf>
    <xf numFmtId="38" fontId="3" fillId="2" borderId="1" xfId="1" applyFont="1" applyFill="1" applyBorder="1" applyAlignment="1">
      <alignment horizontal="center" vertical="center"/>
    </xf>
    <xf numFmtId="38" fontId="3" fillId="0" borderId="2"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4" xfId="1" applyFont="1" applyBorder="1" applyAlignment="1">
      <alignment horizontal="center" vertical="center" wrapText="1"/>
    </xf>
    <xf numFmtId="0" fontId="12" fillId="0" borderId="0" xfId="0" applyFont="1" applyAlignment="1">
      <alignment horizontal="left" vertical="center" wrapText="1"/>
    </xf>
    <xf numFmtId="0" fontId="10" fillId="0" borderId="1" xfId="0" applyFont="1" applyBorder="1" applyAlignment="1">
      <alignment horizontal="center" vertical="center" wrapText="1"/>
    </xf>
    <xf numFmtId="0" fontId="3"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xf>
    <xf numFmtId="0" fontId="3" fillId="0" borderId="54" xfId="0" applyFont="1" applyBorder="1" applyAlignment="1">
      <alignment horizontal="center" vertical="center"/>
    </xf>
    <xf numFmtId="0" fontId="3" fillId="0" borderId="69" xfId="0" applyFont="1" applyBorder="1" applyAlignment="1">
      <alignment horizontal="center" vertical="center"/>
    </xf>
    <xf numFmtId="0" fontId="3" fillId="0" borderId="53"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14" fillId="0" borderId="1" xfId="0" applyFont="1" applyBorder="1" applyAlignment="1">
      <alignment horizontal="center" vertical="center"/>
    </xf>
    <xf numFmtId="38" fontId="4" fillId="0" borderId="1" xfId="0" applyNumberFormat="1" applyFont="1" applyBorder="1" applyAlignment="1">
      <alignment horizontal="center" vertical="center"/>
    </xf>
    <xf numFmtId="0" fontId="4" fillId="0" borderId="1" xfId="0" applyFont="1" applyBorder="1" applyAlignment="1">
      <alignment horizontal="center" vertical="center"/>
    </xf>
    <xf numFmtId="38" fontId="4" fillId="0" borderId="5" xfId="0" applyNumberFormat="1" applyFont="1" applyBorder="1" applyAlignment="1">
      <alignment horizontal="center" vertical="center"/>
    </xf>
    <xf numFmtId="38" fontId="4" fillId="0" borderId="57" xfId="0" applyNumberFormat="1" applyFont="1" applyBorder="1" applyAlignment="1">
      <alignment horizontal="center" vertical="center"/>
    </xf>
    <xf numFmtId="38" fontId="4" fillId="0" borderId="6" xfId="0" applyNumberFormat="1"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38" fontId="4" fillId="0" borderId="55" xfId="0" applyNumberFormat="1" applyFont="1" applyBorder="1" applyAlignment="1">
      <alignment horizontal="center" vertical="center"/>
    </xf>
    <xf numFmtId="0" fontId="4" fillId="0" borderId="55" xfId="0" applyFont="1" applyBorder="1" applyAlignment="1">
      <alignment horizontal="center" vertical="center"/>
    </xf>
    <xf numFmtId="38" fontId="4" fillId="0" borderId="56" xfId="0" applyNumberFormat="1" applyFont="1" applyBorder="1" applyAlignment="1">
      <alignment horizontal="center" vertical="center"/>
    </xf>
    <xf numFmtId="0" fontId="4" fillId="0" borderId="56" xfId="0" applyFont="1" applyBorder="1" applyAlignment="1">
      <alignment horizontal="center" vertical="center"/>
    </xf>
    <xf numFmtId="38" fontId="14" fillId="0" borderId="56" xfId="1" applyFont="1" applyBorder="1" applyAlignment="1">
      <alignment horizontal="center" vertical="center"/>
    </xf>
    <xf numFmtId="0" fontId="3" fillId="0" borderId="67" xfId="0" applyFont="1" applyBorder="1" applyAlignment="1">
      <alignment horizontal="left" vertical="center" indent="6"/>
    </xf>
    <xf numFmtId="0" fontId="3" fillId="0" borderId="68" xfId="0" applyFont="1" applyBorder="1" applyAlignment="1">
      <alignment horizontal="left" vertical="center" indent="6"/>
    </xf>
    <xf numFmtId="0" fontId="3" fillId="0" borderId="54" xfId="0" applyFont="1" applyBorder="1" applyAlignment="1">
      <alignment horizontal="left" vertical="center" indent="6"/>
    </xf>
    <xf numFmtId="0" fontId="3" fillId="0" borderId="53" xfId="0" applyFont="1" applyBorder="1" applyAlignment="1">
      <alignment horizontal="left" vertical="center" indent="6"/>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3" fillId="0" borderId="12"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horizontal="center" vertical="center"/>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1C40-1DC8-4741-A829-C93766C298AC}">
  <sheetPr>
    <tabColor theme="0"/>
    <pageSetUpPr fitToPage="1"/>
  </sheetPr>
  <dimension ref="A1:J33"/>
  <sheetViews>
    <sheetView tabSelected="1" zoomScaleNormal="100" workbookViewId="0">
      <selection activeCell="H13" sqref="H13:H16"/>
    </sheetView>
  </sheetViews>
  <sheetFormatPr defaultRowHeight="18.75" x14ac:dyDescent="0.4"/>
  <cols>
    <col min="1" max="1" width="4.75" customWidth="1"/>
    <col min="3" max="3" width="27.375" customWidth="1"/>
    <col min="4" max="4" width="38" customWidth="1"/>
    <col min="5" max="5" width="12.125" customWidth="1"/>
    <col min="6" max="6" width="13.875" bestFit="1" customWidth="1"/>
    <col min="7" max="7" width="13" customWidth="1"/>
    <col min="8" max="8" width="17.875" customWidth="1"/>
    <col min="9" max="9" width="15.75" customWidth="1"/>
  </cols>
  <sheetData>
    <row r="1" spans="1:10" ht="38.25" customHeight="1" x14ac:dyDescent="0.4">
      <c r="A1" s="2"/>
      <c r="B1" s="82" t="s">
        <v>137</v>
      </c>
      <c r="C1" s="2"/>
      <c r="D1" s="2"/>
      <c r="E1" s="2"/>
      <c r="F1" s="2"/>
      <c r="G1" s="2"/>
      <c r="H1" s="2"/>
      <c r="I1" s="2"/>
      <c r="J1" s="2"/>
    </row>
    <row r="2" spans="1:10" ht="20.100000000000001" hidden="1" customHeight="1" x14ac:dyDescent="0.4">
      <c r="A2" s="2"/>
      <c r="B2" s="82"/>
      <c r="C2" s="2"/>
      <c r="D2" s="2"/>
      <c r="E2" s="2"/>
      <c r="F2" s="119" t="s">
        <v>86</v>
      </c>
      <c r="G2" s="151"/>
      <c r="H2" s="151"/>
      <c r="I2" s="151"/>
      <c r="J2" s="2"/>
    </row>
    <row r="3" spans="1:10" ht="20.100000000000001" hidden="1" customHeight="1" x14ac:dyDescent="0.4">
      <c r="A3" s="2"/>
      <c r="B3" s="82"/>
      <c r="C3" s="2"/>
      <c r="D3" s="2"/>
      <c r="E3" s="2"/>
      <c r="F3" s="119" t="s">
        <v>133</v>
      </c>
      <c r="G3" s="152"/>
      <c r="H3" s="152"/>
      <c r="I3" s="152"/>
      <c r="J3" s="2"/>
    </row>
    <row r="4" spans="1:10" ht="20.100000000000001" hidden="1" customHeight="1" x14ac:dyDescent="0.4">
      <c r="A4" s="2"/>
      <c r="B4" s="82"/>
      <c r="C4" s="2"/>
      <c r="D4" s="150"/>
      <c r="E4" s="2"/>
      <c r="F4" s="120" t="s">
        <v>87</v>
      </c>
      <c r="G4" s="152"/>
      <c r="H4" s="152"/>
      <c r="I4" s="152"/>
      <c r="J4" s="2"/>
    </row>
    <row r="5" spans="1:10" ht="20.100000000000001" hidden="1" customHeight="1" x14ac:dyDescent="0.4">
      <c r="A5" s="2"/>
      <c r="B5" s="82"/>
      <c r="C5" s="2"/>
      <c r="D5" s="2"/>
      <c r="E5" s="2"/>
      <c r="F5" s="120" t="s">
        <v>134</v>
      </c>
      <c r="G5" s="152"/>
      <c r="H5" s="152"/>
      <c r="I5" s="152"/>
      <c r="J5" s="2"/>
    </row>
    <row r="6" spans="1:10" ht="20.100000000000001" hidden="1" customHeight="1" x14ac:dyDescent="0.4">
      <c r="A6" s="2"/>
      <c r="B6" s="82"/>
      <c r="C6" s="2"/>
      <c r="D6" s="2"/>
      <c r="E6" s="2"/>
      <c r="F6" s="120" t="s">
        <v>88</v>
      </c>
      <c r="G6" s="152"/>
      <c r="H6" s="152"/>
      <c r="I6" s="152"/>
      <c r="J6" s="2"/>
    </row>
    <row r="7" spans="1:10" ht="20.100000000000001" hidden="1" customHeight="1" x14ac:dyDescent="0.4">
      <c r="A7" s="2"/>
      <c r="B7" s="82"/>
      <c r="C7" s="2"/>
      <c r="D7" s="2"/>
      <c r="E7" s="2"/>
      <c r="F7" s="120" t="s">
        <v>89</v>
      </c>
      <c r="G7" s="152"/>
      <c r="H7" s="152"/>
      <c r="I7" s="152"/>
      <c r="J7" s="2"/>
    </row>
    <row r="8" spans="1:10" ht="20.100000000000001" hidden="1" customHeight="1" x14ac:dyDescent="0.4">
      <c r="A8" s="2"/>
      <c r="B8" s="82"/>
      <c r="C8" s="2"/>
      <c r="D8" s="2"/>
      <c r="E8" s="2"/>
      <c r="F8" s="120" t="s">
        <v>90</v>
      </c>
      <c r="G8" s="152"/>
      <c r="H8" s="152"/>
      <c r="I8" s="152"/>
      <c r="J8" s="2"/>
    </row>
    <row r="9" spans="1:10" ht="20.100000000000001" customHeight="1" x14ac:dyDescent="0.4">
      <c r="A9" s="2"/>
      <c r="B9" s="82"/>
      <c r="C9" s="2"/>
      <c r="D9" s="2"/>
      <c r="E9" s="2"/>
      <c r="F9" s="2"/>
      <c r="G9" s="2"/>
      <c r="H9" s="149"/>
      <c r="I9" s="149"/>
      <c r="J9" s="2"/>
    </row>
    <row r="10" spans="1:10" ht="19.5" thickBot="1" x14ac:dyDescent="0.45">
      <c r="A10" s="2"/>
      <c r="B10" s="166" t="s">
        <v>85</v>
      </c>
      <c r="C10" s="166"/>
      <c r="D10" s="166"/>
      <c r="E10" s="118"/>
      <c r="F10" s="118"/>
      <c r="G10" s="2"/>
      <c r="H10" s="2"/>
      <c r="I10" s="2"/>
      <c r="J10" s="2"/>
    </row>
    <row r="11" spans="1:10" ht="19.5" customHeight="1" thickBot="1" x14ac:dyDescent="0.45">
      <c r="A11" s="2"/>
      <c r="E11" s="111"/>
      <c r="F11" s="111"/>
      <c r="G11" s="116" t="s">
        <v>91</v>
      </c>
      <c r="H11" s="116" t="s">
        <v>92</v>
      </c>
      <c r="I11" s="116" t="s">
        <v>93</v>
      </c>
      <c r="J11" s="2"/>
    </row>
    <row r="12" spans="1:10" ht="24.75" customHeight="1" thickBot="1" x14ac:dyDescent="0.45">
      <c r="A12" s="2"/>
      <c r="B12" s="100" t="s">
        <v>135</v>
      </c>
      <c r="C12" s="100" t="s">
        <v>0</v>
      </c>
      <c r="D12" s="100" t="s">
        <v>1</v>
      </c>
      <c r="E12" s="100" t="s">
        <v>2</v>
      </c>
      <c r="F12" s="100" t="s">
        <v>3</v>
      </c>
      <c r="G12" s="100" t="s">
        <v>4</v>
      </c>
      <c r="H12" s="100" t="s">
        <v>4</v>
      </c>
      <c r="I12" s="100" t="s">
        <v>4</v>
      </c>
      <c r="J12" s="2"/>
    </row>
    <row r="13" spans="1:10" ht="27.75" thickBot="1" x14ac:dyDescent="0.45">
      <c r="A13" s="2"/>
      <c r="B13" s="167">
        <v>1</v>
      </c>
      <c r="C13" s="168" t="s">
        <v>5</v>
      </c>
      <c r="D13" s="121" t="s">
        <v>6</v>
      </c>
      <c r="E13" s="169">
        <v>1</v>
      </c>
      <c r="F13" s="167" t="s">
        <v>7</v>
      </c>
      <c r="G13" s="162"/>
      <c r="H13" s="163" t="s">
        <v>130</v>
      </c>
      <c r="I13" s="174" t="s">
        <v>131</v>
      </c>
      <c r="J13" s="2"/>
    </row>
    <row r="14" spans="1:10" ht="27.75" thickBot="1" x14ac:dyDescent="0.45">
      <c r="A14" s="2"/>
      <c r="B14" s="167"/>
      <c r="C14" s="168"/>
      <c r="D14" s="122" t="s">
        <v>8</v>
      </c>
      <c r="E14" s="170"/>
      <c r="F14" s="167"/>
      <c r="G14" s="162"/>
      <c r="H14" s="164"/>
      <c r="I14" s="175"/>
      <c r="J14" s="2"/>
    </row>
    <row r="15" spans="1:10" ht="19.5" thickBot="1" x14ac:dyDescent="0.45">
      <c r="A15" s="2"/>
      <c r="B15" s="167"/>
      <c r="C15" s="168"/>
      <c r="D15" s="123" t="s">
        <v>9</v>
      </c>
      <c r="E15" s="170"/>
      <c r="F15" s="167"/>
      <c r="G15" s="162"/>
      <c r="H15" s="164"/>
      <c r="I15" s="175"/>
      <c r="J15" s="2"/>
    </row>
    <row r="16" spans="1:10" ht="19.5" thickBot="1" x14ac:dyDescent="0.45">
      <c r="A16" s="2"/>
      <c r="B16" s="167"/>
      <c r="C16" s="168"/>
      <c r="D16" s="124" t="s">
        <v>10</v>
      </c>
      <c r="E16" s="171"/>
      <c r="F16" s="167"/>
      <c r="G16" s="162"/>
      <c r="H16" s="165"/>
      <c r="I16" s="176"/>
      <c r="J16" s="2"/>
    </row>
    <row r="17" spans="1:10" ht="41.25" thickBot="1" x14ac:dyDescent="0.45">
      <c r="A17" s="2"/>
      <c r="B17" s="100">
        <v>2</v>
      </c>
      <c r="C17" s="117" t="s">
        <v>16</v>
      </c>
      <c r="D17" s="115" t="s">
        <v>29</v>
      </c>
      <c r="E17" s="100">
        <v>1</v>
      </c>
      <c r="F17" s="100" t="s">
        <v>7</v>
      </c>
      <c r="G17" s="126"/>
      <c r="H17" s="115" t="s">
        <v>130</v>
      </c>
      <c r="I17" s="125" t="s">
        <v>131</v>
      </c>
      <c r="J17" s="2"/>
    </row>
    <row r="18" spans="1:10" ht="26.25" customHeight="1" x14ac:dyDescent="0.4">
      <c r="A18" s="2"/>
      <c r="B18" s="113"/>
      <c r="C18" s="114"/>
      <c r="D18" s="96"/>
      <c r="E18" s="113"/>
      <c r="F18" s="113"/>
      <c r="G18" s="112"/>
      <c r="H18" s="112"/>
      <c r="I18" s="96"/>
      <c r="J18" s="96"/>
    </row>
    <row r="19" spans="1:10" ht="26.25" customHeight="1" thickBot="1" x14ac:dyDescent="0.45">
      <c r="A19" s="2"/>
      <c r="B19" s="166" t="s">
        <v>120</v>
      </c>
      <c r="C19" s="166"/>
      <c r="D19" s="166"/>
      <c r="E19" s="113"/>
      <c r="F19" s="113"/>
      <c r="G19" s="112"/>
      <c r="H19" s="112"/>
      <c r="I19" s="96"/>
      <c r="J19" s="96"/>
    </row>
    <row r="20" spans="1:10" ht="19.5" customHeight="1" thickBot="1" x14ac:dyDescent="0.45">
      <c r="A20" s="2"/>
      <c r="E20" s="111"/>
      <c r="F20" s="111"/>
      <c r="G20" s="172" t="s">
        <v>132</v>
      </c>
      <c r="H20" s="173"/>
      <c r="I20" s="96"/>
      <c r="J20" s="96"/>
    </row>
    <row r="21" spans="1:10" ht="36" customHeight="1" thickBot="1" x14ac:dyDescent="0.45">
      <c r="A21" s="110"/>
      <c r="B21" s="100" t="s">
        <v>135</v>
      </c>
      <c r="C21" s="100" t="s">
        <v>0</v>
      </c>
      <c r="D21" s="154" t="s">
        <v>1</v>
      </c>
      <c r="E21" s="155"/>
      <c r="F21" s="100" t="s">
        <v>3</v>
      </c>
      <c r="G21" s="108" t="s">
        <v>4</v>
      </c>
      <c r="H21" s="109" t="s">
        <v>18</v>
      </c>
      <c r="I21" s="2"/>
      <c r="J21" s="96"/>
    </row>
    <row r="22" spans="1:10" ht="36" customHeight="1" thickBot="1" x14ac:dyDescent="0.45">
      <c r="A22" s="153" t="s">
        <v>26</v>
      </c>
      <c r="B22" s="100">
        <v>3</v>
      </c>
      <c r="C22" s="100" t="s">
        <v>17</v>
      </c>
      <c r="D22" s="154" t="s">
        <v>24</v>
      </c>
      <c r="E22" s="155"/>
      <c r="F22" s="100" t="s">
        <v>25</v>
      </c>
      <c r="G22" s="127"/>
      <c r="H22" s="107">
        <v>1</v>
      </c>
      <c r="I22" s="2"/>
      <c r="J22" s="96"/>
    </row>
    <row r="23" spans="1:10" ht="36" customHeight="1" thickBot="1" x14ac:dyDescent="0.45">
      <c r="A23" s="153"/>
      <c r="B23" s="100">
        <v>4</v>
      </c>
      <c r="C23" s="106" t="s">
        <v>11</v>
      </c>
      <c r="D23" s="156" t="s">
        <v>28</v>
      </c>
      <c r="E23" s="157"/>
      <c r="F23" s="105" t="s">
        <v>12</v>
      </c>
      <c r="G23" s="55">
        <f>ROUNDDOWN($G$22*$H23,0)</f>
        <v>0</v>
      </c>
      <c r="H23" s="104">
        <v>0.4</v>
      </c>
      <c r="I23" s="2"/>
      <c r="J23" s="96"/>
    </row>
    <row r="24" spans="1:10" ht="36" customHeight="1" thickBot="1" x14ac:dyDescent="0.45">
      <c r="A24" s="153"/>
      <c r="B24" s="100">
        <v>5</v>
      </c>
      <c r="C24" s="103" t="s">
        <v>13</v>
      </c>
      <c r="D24" s="158"/>
      <c r="E24" s="159"/>
      <c r="F24" s="102" t="s">
        <v>12</v>
      </c>
      <c r="G24" s="31">
        <f>ROUNDDOWN($G$22*H24,0)</f>
        <v>0</v>
      </c>
      <c r="H24" s="101">
        <v>0.1</v>
      </c>
      <c r="I24" s="2"/>
      <c r="J24" s="96"/>
    </row>
    <row r="25" spans="1:10" ht="36" customHeight="1" thickBot="1" x14ac:dyDescent="0.45">
      <c r="A25" s="153"/>
      <c r="B25" s="100">
        <v>6</v>
      </c>
      <c r="C25" s="103" t="s">
        <v>19</v>
      </c>
      <c r="D25" s="158"/>
      <c r="E25" s="159"/>
      <c r="F25" s="102" t="s">
        <v>12</v>
      </c>
      <c r="G25" s="31">
        <f>ROUNDDOWN($G$22*H25,0)</f>
        <v>0</v>
      </c>
      <c r="H25" s="101">
        <v>0.1</v>
      </c>
      <c r="I25" s="2"/>
      <c r="J25" s="96"/>
    </row>
    <row r="26" spans="1:10" ht="36" customHeight="1" thickBot="1" x14ac:dyDescent="0.45">
      <c r="A26" s="153"/>
      <c r="B26" s="100">
        <v>7</v>
      </c>
      <c r="C26" s="99" t="s">
        <v>20</v>
      </c>
      <c r="D26" s="160"/>
      <c r="E26" s="161"/>
      <c r="F26" s="98" t="s">
        <v>12</v>
      </c>
      <c r="G26" s="70">
        <f>ROUNDDOWN($G$22*H26,0)</f>
        <v>0</v>
      </c>
      <c r="H26" s="97">
        <v>0.1</v>
      </c>
      <c r="I26" s="2"/>
      <c r="J26" s="96"/>
    </row>
    <row r="27" spans="1:10" ht="36" customHeight="1" thickBot="1" x14ac:dyDescent="0.45">
      <c r="A27" s="153" t="s">
        <v>27</v>
      </c>
      <c r="B27" s="100">
        <v>9</v>
      </c>
      <c r="C27" s="100" t="s">
        <v>15</v>
      </c>
      <c r="D27" s="154" t="s">
        <v>84</v>
      </c>
      <c r="E27" s="155"/>
      <c r="F27" s="100" t="s">
        <v>25</v>
      </c>
      <c r="G27" s="127"/>
      <c r="H27" s="107">
        <v>1</v>
      </c>
      <c r="I27" s="2"/>
      <c r="J27" s="96"/>
    </row>
    <row r="28" spans="1:10" ht="36" customHeight="1" thickBot="1" x14ac:dyDescent="0.45">
      <c r="A28" s="153"/>
      <c r="B28" s="100">
        <v>10</v>
      </c>
      <c r="C28" s="106" t="s">
        <v>21</v>
      </c>
      <c r="D28" s="156" t="s">
        <v>83</v>
      </c>
      <c r="E28" s="157"/>
      <c r="F28" s="105" t="s">
        <v>12</v>
      </c>
      <c r="G28" s="55">
        <f>ROUNDDOWN($G$27*$H28,0)</f>
        <v>0</v>
      </c>
      <c r="H28" s="104">
        <v>0.4</v>
      </c>
      <c r="I28" s="2"/>
      <c r="J28" s="96"/>
    </row>
    <row r="29" spans="1:10" ht="36" customHeight="1" thickBot="1" x14ac:dyDescent="0.45">
      <c r="A29" s="153"/>
      <c r="B29" s="100">
        <v>11</v>
      </c>
      <c r="C29" s="103" t="s">
        <v>14</v>
      </c>
      <c r="D29" s="158"/>
      <c r="E29" s="159"/>
      <c r="F29" s="102" t="s">
        <v>12</v>
      </c>
      <c r="G29" s="31">
        <f>ROUNDDOWN($G$27*H29,0)</f>
        <v>0</v>
      </c>
      <c r="H29" s="101">
        <v>0.1</v>
      </c>
      <c r="I29" s="2"/>
      <c r="J29" s="96"/>
    </row>
    <row r="30" spans="1:10" ht="36" customHeight="1" thickBot="1" x14ac:dyDescent="0.45">
      <c r="A30" s="153"/>
      <c r="B30" s="100">
        <v>12</v>
      </c>
      <c r="C30" s="103" t="s">
        <v>22</v>
      </c>
      <c r="D30" s="158"/>
      <c r="E30" s="159"/>
      <c r="F30" s="102" t="s">
        <v>12</v>
      </c>
      <c r="G30" s="31">
        <f>ROUNDDOWN($G$27*H30,0)</f>
        <v>0</v>
      </c>
      <c r="H30" s="101">
        <v>0.1</v>
      </c>
      <c r="I30" s="2"/>
      <c r="J30" s="96"/>
    </row>
    <row r="31" spans="1:10" ht="36" customHeight="1" thickBot="1" x14ac:dyDescent="0.45">
      <c r="A31" s="153"/>
      <c r="B31" s="100">
        <v>13</v>
      </c>
      <c r="C31" s="99" t="s">
        <v>23</v>
      </c>
      <c r="D31" s="160"/>
      <c r="E31" s="161"/>
      <c r="F31" s="98" t="s">
        <v>12</v>
      </c>
      <c r="G31" s="70">
        <f>ROUNDDOWN($G$27*H31,0)</f>
        <v>0</v>
      </c>
      <c r="H31" s="97">
        <v>0.1</v>
      </c>
      <c r="I31" s="2"/>
      <c r="J31" s="96"/>
    </row>
    <row r="32" spans="1:10" x14ac:dyDescent="0.4">
      <c r="A32" s="2"/>
      <c r="B32" s="2"/>
      <c r="C32" s="2"/>
      <c r="D32" s="2"/>
      <c r="E32" s="2"/>
      <c r="F32" s="2"/>
      <c r="G32" s="2"/>
      <c r="H32" s="2"/>
      <c r="I32" s="2"/>
      <c r="J32" s="2"/>
    </row>
    <row r="33" spans="1:10" x14ac:dyDescent="0.4">
      <c r="A33" s="2"/>
      <c r="B33" s="2" t="s">
        <v>82</v>
      </c>
      <c r="C33" s="2"/>
      <c r="D33" s="2"/>
      <c r="E33" s="2"/>
      <c r="F33" s="2"/>
      <c r="G33" s="2"/>
      <c r="H33" s="2"/>
      <c r="I33" s="2"/>
      <c r="J33" s="2"/>
    </row>
  </sheetData>
  <mergeCells count="24">
    <mergeCell ref="G20:H20"/>
    <mergeCell ref="F13:F16"/>
    <mergeCell ref="I13:I16"/>
    <mergeCell ref="G7:I7"/>
    <mergeCell ref="G8:I8"/>
    <mergeCell ref="A27:A31"/>
    <mergeCell ref="D27:E27"/>
    <mergeCell ref="D28:E31"/>
    <mergeCell ref="G13:G16"/>
    <mergeCell ref="H13:H16"/>
    <mergeCell ref="B19:D19"/>
    <mergeCell ref="D21:E21"/>
    <mergeCell ref="A22:A26"/>
    <mergeCell ref="D22:E22"/>
    <mergeCell ref="D23:E26"/>
    <mergeCell ref="B10:D10"/>
    <mergeCell ref="B13:B16"/>
    <mergeCell ref="C13:C16"/>
    <mergeCell ref="E13:E16"/>
    <mergeCell ref="G2:I2"/>
    <mergeCell ref="G3:I3"/>
    <mergeCell ref="G4:I4"/>
    <mergeCell ref="G5:I5"/>
    <mergeCell ref="G6:I6"/>
  </mergeCells>
  <phoneticPr fontId="1"/>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L52"/>
  <sheetViews>
    <sheetView topLeftCell="A16" workbookViewId="0">
      <selection activeCell="D18" sqref="D18"/>
    </sheetView>
  </sheetViews>
  <sheetFormatPr defaultRowHeight="18.75" x14ac:dyDescent="0.4"/>
  <cols>
    <col min="1" max="1" width="2.125" customWidth="1"/>
    <col min="3" max="3" width="58.5" customWidth="1"/>
    <col min="4" max="6" width="13.625" customWidth="1"/>
    <col min="7" max="7" width="3" customWidth="1"/>
    <col min="8" max="8" width="9.5" customWidth="1"/>
    <col min="9" max="9" width="54.875" customWidth="1"/>
    <col min="10" max="12" width="13.625" customWidth="1"/>
  </cols>
  <sheetData>
    <row r="1" spans="1:12" ht="30" hidden="1" customHeight="1" x14ac:dyDescent="0.4">
      <c r="A1" s="2"/>
      <c r="B1" s="2"/>
      <c r="C1" s="79" t="s">
        <v>64</v>
      </c>
      <c r="D1" s="2"/>
      <c r="E1" s="2"/>
      <c r="F1" s="2"/>
      <c r="G1" s="2"/>
      <c r="H1" s="2"/>
      <c r="I1" s="79" t="s">
        <v>73</v>
      </c>
      <c r="J1" s="2"/>
      <c r="K1" s="2"/>
      <c r="L1" s="2"/>
    </row>
    <row r="2" spans="1:12" hidden="1" x14ac:dyDescent="0.4">
      <c r="A2" s="2"/>
      <c r="B2" s="2"/>
      <c r="C2" s="2"/>
      <c r="D2" s="177" t="str">
        <f>IF(単価表!$G$4="","会社名",単価表!$G$4)</f>
        <v>会社名</v>
      </c>
      <c r="E2" s="177"/>
      <c r="F2" s="177"/>
      <c r="G2" s="2"/>
      <c r="H2" s="2"/>
      <c r="I2" s="2"/>
      <c r="J2" s="177" t="str">
        <f>IF(単価表!$G$4="","会社名",単価表!$G$4)</f>
        <v>会社名</v>
      </c>
      <c r="K2" s="177"/>
      <c r="L2" s="177"/>
    </row>
    <row r="3" spans="1:12" hidden="1" x14ac:dyDescent="0.4">
      <c r="A3" s="2"/>
      <c r="B3" s="3" t="s">
        <v>30</v>
      </c>
      <c r="C3" s="3" t="s">
        <v>33</v>
      </c>
      <c r="D3" s="3" t="s">
        <v>91</v>
      </c>
      <c r="E3" s="3" t="s">
        <v>92</v>
      </c>
      <c r="F3" s="3" t="s">
        <v>93</v>
      </c>
      <c r="G3" s="2"/>
      <c r="H3" s="3" t="s">
        <v>30</v>
      </c>
      <c r="I3" s="3" t="s">
        <v>33</v>
      </c>
      <c r="J3" s="3" t="s">
        <v>91</v>
      </c>
      <c r="K3" s="3" t="s">
        <v>92</v>
      </c>
      <c r="L3" s="3" t="s">
        <v>93</v>
      </c>
    </row>
    <row r="4" spans="1:12" hidden="1" x14ac:dyDescent="0.4">
      <c r="A4" s="2"/>
      <c r="B4" s="3">
        <v>1</v>
      </c>
      <c r="C4" s="3" t="s">
        <v>31</v>
      </c>
      <c r="D4" s="4">
        <f>単価表!G13</f>
        <v>0</v>
      </c>
      <c r="E4" s="4">
        <f>ROUNDDOWN(D4*1.03,0)</f>
        <v>0</v>
      </c>
      <c r="F4" s="4">
        <f>ROUNDDOWN(D4*1.05,0)</f>
        <v>0</v>
      </c>
      <c r="G4" s="2"/>
      <c r="H4" s="132"/>
      <c r="I4" s="3" t="s">
        <v>95</v>
      </c>
      <c r="J4" s="131"/>
      <c r="K4" s="131"/>
      <c r="L4" s="131"/>
    </row>
    <row r="5" spans="1:12" hidden="1" x14ac:dyDescent="0.4">
      <c r="A5" s="2"/>
      <c r="B5" s="3">
        <v>2</v>
      </c>
      <c r="C5" s="3" t="s">
        <v>32</v>
      </c>
      <c r="D5" s="4">
        <f>単価表!G17</f>
        <v>0</v>
      </c>
      <c r="E5" s="4">
        <f>ROUNDDOWN(D5*1.03,0)</f>
        <v>0</v>
      </c>
      <c r="F5" s="4">
        <f>ROUNDDOWN(D5*1.05,0)</f>
        <v>0</v>
      </c>
      <c r="G5" s="2"/>
      <c r="H5" s="132"/>
      <c r="I5" s="3" t="s">
        <v>96</v>
      </c>
      <c r="J5" s="131"/>
      <c r="K5" s="131"/>
      <c r="L5" s="131"/>
    </row>
    <row r="6" spans="1:12" hidden="1" x14ac:dyDescent="0.4">
      <c r="A6" s="2"/>
      <c r="B6" s="3">
        <v>3</v>
      </c>
      <c r="C6" s="3" t="s">
        <v>97</v>
      </c>
      <c r="D6" s="4">
        <f>単価表!G22</f>
        <v>0</v>
      </c>
      <c r="E6" s="8"/>
      <c r="F6" s="8"/>
      <c r="G6" s="2"/>
      <c r="H6" s="3">
        <v>1</v>
      </c>
      <c r="I6" s="3" t="s">
        <v>107</v>
      </c>
      <c r="J6" s="4">
        <f>単価表!G22</f>
        <v>0</v>
      </c>
      <c r="K6" s="8"/>
      <c r="L6" s="8"/>
    </row>
    <row r="7" spans="1:12" hidden="1" x14ac:dyDescent="0.4">
      <c r="A7" s="2"/>
      <c r="B7" s="3">
        <v>4</v>
      </c>
      <c r="C7" s="3" t="s">
        <v>98</v>
      </c>
      <c r="D7" s="4">
        <f>単価表!G23</f>
        <v>0</v>
      </c>
      <c r="E7" s="8"/>
      <c r="F7" s="8"/>
      <c r="G7" s="2"/>
      <c r="H7" s="3">
        <v>2</v>
      </c>
      <c r="I7" s="3" t="s">
        <v>108</v>
      </c>
      <c r="J7" s="4">
        <f>単価表!G23</f>
        <v>0</v>
      </c>
      <c r="K7" s="8"/>
      <c r="L7" s="8"/>
    </row>
    <row r="8" spans="1:12" hidden="1" x14ac:dyDescent="0.4">
      <c r="A8" s="2"/>
      <c r="B8" s="3">
        <v>5</v>
      </c>
      <c r="C8" s="3" t="s">
        <v>99</v>
      </c>
      <c r="D8" s="4">
        <f>単価表!G24</f>
        <v>0</v>
      </c>
      <c r="E8" s="8"/>
      <c r="F8" s="8"/>
      <c r="G8" s="2"/>
      <c r="H8" s="3">
        <v>3</v>
      </c>
      <c r="I8" s="3" t="s">
        <v>109</v>
      </c>
      <c r="J8" s="4">
        <f>単価表!G24</f>
        <v>0</v>
      </c>
      <c r="K8" s="8"/>
      <c r="L8" s="8"/>
    </row>
    <row r="9" spans="1:12" hidden="1" x14ac:dyDescent="0.4">
      <c r="A9" s="2"/>
      <c r="B9" s="3">
        <v>6</v>
      </c>
      <c r="C9" s="3" t="s">
        <v>100</v>
      </c>
      <c r="D9" s="4">
        <f>単価表!G25</f>
        <v>0</v>
      </c>
      <c r="E9" s="8"/>
      <c r="F9" s="8"/>
      <c r="G9" s="2"/>
      <c r="H9" s="3">
        <v>4</v>
      </c>
      <c r="I9" s="3" t="s">
        <v>110</v>
      </c>
      <c r="J9" s="4">
        <f>単価表!G25</f>
        <v>0</v>
      </c>
      <c r="K9" s="8"/>
      <c r="L9" s="8"/>
    </row>
    <row r="10" spans="1:12" hidden="1" x14ac:dyDescent="0.4">
      <c r="A10" s="2"/>
      <c r="B10" s="3">
        <v>7</v>
      </c>
      <c r="C10" s="3" t="s">
        <v>101</v>
      </c>
      <c r="D10" s="4">
        <f>単価表!G26</f>
        <v>0</v>
      </c>
      <c r="E10" s="8"/>
      <c r="F10" s="8"/>
      <c r="G10" s="2"/>
      <c r="H10" s="3">
        <v>5</v>
      </c>
      <c r="I10" s="3" t="s">
        <v>111</v>
      </c>
      <c r="J10" s="4">
        <f>単価表!G26</f>
        <v>0</v>
      </c>
      <c r="K10" s="8"/>
      <c r="L10" s="8"/>
    </row>
    <row r="11" spans="1:12" hidden="1" x14ac:dyDescent="0.4">
      <c r="A11" s="2"/>
      <c r="B11" s="3">
        <v>8</v>
      </c>
      <c r="C11" s="3" t="s">
        <v>102</v>
      </c>
      <c r="D11" s="4">
        <f>単価表!G27</f>
        <v>0</v>
      </c>
      <c r="E11" s="8"/>
      <c r="F11" s="8"/>
      <c r="G11" s="2"/>
      <c r="H11" s="3">
        <v>6</v>
      </c>
      <c r="I11" s="3" t="s">
        <v>112</v>
      </c>
      <c r="J11" s="4">
        <f>単価表!G27</f>
        <v>0</v>
      </c>
      <c r="K11" s="8"/>
      <c r="L11" s="8"/>
    </row>
    <row r="12" spans="1:12" hidden="1" x14ac:dyDescent="0.4">
      <c r="A12" s="2"/>
      <c r="B12" s="3">
        <v>9</v>
      </c>
      <c r="C12" s="3" t="s">
        <v>103</v>
      </c>
      <c r="D12" s="4">
        <f>単価表!G28</f>
        <v>0</v>
      </c>
      <c r="E12" s="8"/>
      <c r="F12" s="8"/>
      <c r="G12" s="2"/>
      <c r="H12" s="3">
        <v>7</v>
      </c>
      <c r="I12" s="3" t="s">
        <v>113</v>
      </c>
      <c r="J12" s="4">
        <f>単価表!G28</f>
        <v>0</v>
      </c>
      <c r="K12" s="8"/>
      <c r="L12" s="8"/>
    </row>
    <row r="13" spans="1:12" hidden="1" x14ac:dyDescent="0.4">
      <c r="A13" s="2"/>
      <c r="B13" s="3">
        <v>10</v>
      </c>
      <c r="C13" s="3" t="s">
        <v>104</v>
      </c>
      <c r="D13" s="4">
        <f>単価表!G29</f>
        <v>0</v>
      </c>
      <c r="E13" s="8"/>
      <c r="F13" s="8"/>
      <c r="G13" s="2"/>
      <c r="H13" s="3">
        <v>8</v>
      </c>
      <c r="I13" s="3" t="s">
        <v>114</v>
      </c>
      <c r="J13" s="4">
        <f>単価表!G29</f>
        <v>0</v>
      </c>
      <c r="K13" s="8"/>
      <c r="L13" s="8"/>
    </row>
    <row r="14" spans="1:12" hidden="1" x14ac:dyDescent="0.4">
      <c r="A14" s="2"/>
      <c r="B14" s="3">
        <v>11</v>
      </c>
      <c r="C14" s="3" t="s">
        <v>105</v>
      </c>
      <c r="D14" s="4">
        <f>単価表!G30</f>
        <v>0</v>
      </c>
      <c r="E14" s="8"/>
      <c r="F14" s="8"/>
      <c r="G14" s="2"/>
      <c r="H14" s="3">
        <v>9</v>
      </c>
      <c r="I14" s="3" t="s">
        <v>115</v>
      </c>
      <c r="J14" s="4">
        <f>単価表!G30</f>
        <v>0</v>
      </c>
      <c r="K14" s="8"/>
      <c r="L14" s="8"/>
    </row>
    <row r="15" spans="1:12" hidden="1" x14ac:dyDescent="0.4">
      <c r="A15" s="2"/>
      <c r="B15" s="3">
        <v>12</v>
      </c>
      <c r="C15" s="3" t="s">
        <v>106</v>
      </c>
      <c r="D15" s="4">
        <f>単価表!G31</f>
        <v>0</v>
      </c>
      <c r="E15" s="8"/>
      <c r="F15" s="8"/>
      <c r="G15" s="2"/>
      <c r="H15" s="3">
        <v>10</v>
      </c>
      <c r="I15" s="3" t="s">
        <v>116</v>
      </c>
      <c r="J15" s="4">
        <f>単価表!G31</f>
        <v>0</v>
      </c>
      <c r="K15" s="8"/>
      <c r="L15" s="8"/>
    </row>
    <row r="16" spans="1:12" x14ac:dyDescent="0.4">
      <c r="A16" s="2"/>
      <c r="B16" s="2"/>
      <c r="C16" s="2"/>
      <c r="D16" s="145"/>
      <c r="E16" s="145"/>
      <c r="F16" s="145"/>
      <c r="G16" s="2"/>
      <c r="H16" s="2"/>
      <c r="I16" s="2"/>
      <c r="J16" s="145"/>
      <c r="K16" s="145"/>
      <c r="L16" s="145"/>
    </row>
    <row r="17" spans="1:12" x14ac:dyDescent="0.4">
      <c r="A17" s="2"/>
      <c r="B17" s="2"/>
      <c r="C17" s="2" t="s">
        <v>136</v>
      </c>
      <c r="D17" s="145"/>
      <c r="E17" s="145"/>
      <c r="F17" s="145"/>
      <c r="G17" s="2"/>
      <c r="H17" s="2"/>
      <c r="I17" s="2"/>
      <c r="J17" s="145"/>
      <c r="K17" s="145"/>
      <c r="L17" s="145"/>
    </row>
    <row r="18" spans="1:12" x14ac:dyDescent="0.4">
      <c r="A18" s="2"/>
      <c r="B18" s="2"/>
      <c r="C18" s="2"/>
      <c r="D18" s="2"/>
      <c r="E18" s="2"/>
      <c r="F18" s="2"/>
      <c r="G18" s="2"/>
    </row>
    <row r="19" spans="1:12" ht="30" customHeight="1" thickBot="1" x14ac:dyDescent="0.45">
      <c r="A19" s="2"/>
      <c r="B19" s="2"/>
      <c r="C19" s="78" t="s">
        <v>122</v>
      </c>
      <c r="D19" s="2"/>
      <c r="E19" s="2"/>
      <c r="F19" s="2"/>
      <c r="G19" s="2"/>
      <c r="H19" s="2"/>
      <c r="I19" s="78" t="s">
        <v>123</v>
      </c>
      <c r="J19" s="2"/>
      <c r="K19" s="2"/>
      <c r="L19" s="2"/>
    </row>
    <row r="20" spans="1:12" ht="19.5" thickBot="1" x14ac:dyDescent="0.45">
      <c r="A20" s="2"/>
      <c r="B20" s="2"/>
      <c r="C20" s="2"/>
      <c r="D20" s="178" t="str">
        <f>IF(単価表!$G$4="","会社名",単価表!$G$4)</f>
        <v>会社名</v>
      </c>
      <c r="E20" s="179"/>
      <c r="F20" s="180"/>
      <c r="G20" s="2"/>
      <c r="H20" s="2"/>
      <c r="I20" s="2"/>
      <c r="J20" s="181" t="str">
        <f>IF(単価表!$G$4="","会社名",単価表!$G$4)</f>
        <v>会社名</v>
      </c>
      <c r="K20" s="182"/>
      <c r="L20" s="183"/>
    </row>
    <row r="21" spans="1:12" ht="19.5" thickBot="1" x14ac:dyDescent="0.45">
      <c r="A21" s="2"/>
      <c r="B21" s="39" t="s">
        <v>30</v>
      </c>
      <c r="C21" s="40" t="s">
        <v>33</v>
      </c>
      <c r="D21" s="10" t="s">
        <v>91</v>
      </c>
      <c r="E21" s="41" t="s">
        <v>92</v>
      </c>
      <c r="F21" s="11" t="s">
        <v>93</v>
      </c>
      <c r="G21" s="2"/>
      <c r="H21" s="39" t="s">
        <v>30</v>
      </c>
      <c r="I21" s="40" t="s">
        <v>33</v>
      </c>
      <c r="J21" s="10" t="s">
        <v>91</v>
      </c>
      <c r="K21" s="41" t="s">
        <v>92</v>
      </c>
      <c r="L21" s="11" t="s">
        <v>93</v>
      </c>
    </row>
    <row r="22" spans="1:12" x14ac:dyDescent="0.4">
      <c r="A22" s="2"/>
      <c r="B22" s="36">
        <v>1</v>
      </c>
      <c r="C22" s="24" t="s">
        <v>31</v>
      </c>
      <c r="D22" s="55">
        <f>D4</f>
        <v>0</v>
      </c>
      <c r="E22" s="74">
        <f t="shared" ref="E22:F22" si="0">E4</f>
        <v>0</v>
      </c>
      <c r="F22" s="75">
        <f t="shared" si="0"/>
        <v>0</v>
      </c>
      <c r="G22" s="2"/>
      <c r="H22" s="137"/>
      <c r="I22" s="3" t="s">
        <v>94</v>
      </c>
      <c r="J22" s="137"/>
      <c r="K22" s="138"/>
      <c r="L22" s="139"/>
    </row>
    <row r="23" spans="1:12" x14ac:dyDescent="0.4">
      <c r="A23" s="2"/>
      <c r="B23" s="5">
        <v>2</v>
      </c>
      <c r="C23" s="25" t="s">
        <v>32</v>
      </c>
      <c r="D23" s="31">
        <f>D5</f>
        <v>0</v>
      </c>
      <c r="E23" s="4">
        <f t="shared" ref="E23:F23" si="1">E5</f>
        <v>0</v>
      </c>
      <c r="F23" s="7">
        <f t="shared" si="1"/>
        <v>0</v>
      </c>
      <c r="G23" s="2"/>
      <c r="H23" s="133"/>
      <c r="I23" s="3" t="s">
        <v>129</v>
      </c>
      <c r="J23" s="133"/>
      <c r="K23" s="131"/>
      <c r="L23" s="134"/>
    </row>
    <row r="24" spans="1:12" x14ac:dyDescent="0.4">
      <c r="A24" s="2"/>
      <c r="B24" s="5">
        <v>3</v>
      </c>
      <c r="C24" s="25" t="s">
        <v>97</v>
      </c>
      <c r="D24" s="31">
        <f>D$6*(特定保健指導数量見込み!I4+特定保健指導数量見込み!I6)</f>
        <v>0</v>
      </c>
      <c r="E24" s="4">
        <f>$D$6*(特定保健指導数量見込み!I8+特定保健指導数量見込み!I10)</f>
        <v>0</v>
      </c>
      <c r="F24" s="7">
        <f>D$6*(特定保健指導数量見込み!I12+特定保健指導数量見込み!I14)</f>
        <v>0</v>
      </c>
      <c r="G24" s="2"/>
      <c r="H24" s="5">
        <v>3</v>
      </c>
      <c r="I24" s="25" t="s">
        <v>107</v>
      </c>
      <c r="J24" s="31">
        <f>$J$6*(一般保健指導数量見込み!$I$4+一般保健指導数量見込み!$I$6)</f>
        <v>0</v>
      </c>
      <c r="K24" s="6">
        <f>$J$6*(一般保健指導数量見込み!$I$8+一般保健指導数量見込み!$I$10)</f>
        <v>0</v>
      </c>
      <c r="L24" s="7">
        <f>$J$6*(一般保健指導数量見込み!$I$12+一般保健指導数量見込み!$I$14)</f>
        <v>0</v>
      </c>
    </row>
    <row r="25" spans="1:12" x14ac:dyDescent="0.4">
      <c r="A25" s="2"/>
      <c r="B25" s="5">
        <v>4</v>
      </c>
      <c r="C25" s="25" t="s">
        <v>98</v>
      </c>
      <c r="D25" s="76"/>
      <c r="E25" s="8"/>
      <c r="F25" s="9"/>
      <c r="G25" s="2"/>
      <c r="H25" s="5">
        <v>4</v>
      </c>
      <c r="I25" s="25" t="s">
        <v>108</v>
      </c>
      <c r="J25" s="76"/>
      <c r="K25" s="8"/>
      <c r="L25" s="9"/>
    </row>
    <row r="26" spans="1:12" x14ac:dyDescent="0.4">
      <c r="A26" s="2"/>
      <c r="B26" s="5">
        <v>5</v>
      </c>
      <c r="C26" s="25" t="s">
        <v>99</v>
      </c>
      <c r="D26" s="76"/>
      <c r="E26" s="8"/>
      <c r="F26" s="9"/>
      <c r="G26" s="2"/>
      <c r="H26" s="5">
        <v>5</v>
      </c>
      <c r="I26" s="25" t="s">
        <v>109</v>
      </c>
      <c r="J26" s="76"/>
      <c r="K26" s="8"/>
      <c r="L26" s="9"/>
    </row>
    <row r="27" spans="1:12" x14ac:dyDescent="0.4">
      <c r="A27" s="2"/>
      <c r="B27" s="5">
        <v>6</v>
      </c>
      <c r="C27" s="25" t="s">
        <v>100</v>
      </c>
      <c r="D27" s="76"/>
      <c r="E27" s="8"/>
      <c r="F27" s="9"/>
      <c r="G27" s="2"/>
      <c r="H27" s="5">
        <v>6</v>
      </c>
      <c r="I27" s="25" t="s">
        <v>110</v>
      </c>
      <c r="J27" s="76"/>
      <c r="K27" s="8"/>
      <c r="L27" s="9"/>
    </row>
    <row r="28" spans="1:12" x14ac:dyDescent="0.4">
      <c r="A28" s="2"/>
      <c r="B28" s="5">
        <v>7</v>
      </c>
      <c r="C28" s="25" t="s">
        <v>101</v>
      </c>
      <c r="D28" s="76"/>
      <c r="E28" s="8"/>
      <c r="F28" s="9"/>
      <c r="G28" s="2"/>
      <c r="H28" s="5">
        <v>7</v>
      </c>
      <c r="I28" s="25" t="s">
        <v>111</v>
      </c>
      <c r="J28" s="76"/>
      <c r="K28" s="8"/>
      <c r="L28" s="9"/>
    </row>
    <row r="29" spans="1:12" x14ac:dyDescent="0.4">
      <c r="A29" s="2"/>
      <c r="B29" s="5">
        <v>8</v>
      </c>
      <c r="C29" s="25" t="s">
        <v>102</v>
      </c>
      <c r="D29" s="31">
        <f>$D$11*(特定保健指導数量見込み!$I5+特定保健指導数量見込み!$I7)</f>
        <v>0</v>
      </c>
      <c r="E29" s="4">
        <f>$D$11*(特定保健指導数量見込み!$I9+特定保健指導数量見込み!$I11)</f>
        <v>0</v>
      </c>
      <c r="F29" s="7">
        <f>$D$11*(特定保健指導数量見込み!$I13+特定保健指導数量見込み!$I15)</f>
        <v>0</v>
      </c>
      <c r="G29" s="2"/>
      <c r="H29" s="5">
        <v>8</v>
      </c>
      <c r="I29" s="25" t="s">
        <v>112</v>
      </c>
      <c r="J29" s="31">
        <f>$J$11*(一般保健指導数量見込み!$I$5+一般保健指導数量見込み!$I$7)</f>
        <v>0</v>
      </c>
      <c r="K29" s="6">
        <f>$J$11*(一般保健指導数量見込み!$I$9+一般保健指導数量見込み!$I$11)</f>
        <v>0</v>
      </c>
      <c r="L29" s="7">
        <f>$J$11*(一般保健指導数量見込み!$I$13+一般保健指導数量見込み!$I$15)</f>
        <v>0</v>
      </c>
    </row>
    <row r="30" spans="1:12" x14ac:dyDescent="0.4">
      <c r="A30" s="2"/>
      <c r="B30" s="5">
        <v>9</v>
      </c>
      <c r="C30" s="25" t="s">
        <v>103</v>
      </c>
      <c r="D30" s="76"/>
      <c r="E30" s="8"/>
      <c r="F30" s="9"/>
      <c r="G30" s="2"/>
      <c r="H30" s="5">
        <v>9</v>
      </c>
      <c r="I30" s="25" t="s">
        <v>113</v>
      </c>
      <c r="J30" s="76"/>
      <c r="K30" s="8"/>
      <c r="L30" s="9"/>
    </row>
    <row r="31" spans="1:12" x14ac:dyDescent="0.4">
      <c r="A31" s="2"/>
      <c r="B31" s="5">
        <v>10</v>
      </c>
      <c r="C31" s="25" t="s">
        <v>104</v>
      </c>
      <c r="D31" s="76"/>
      <c r="E31" s="8"/>
      <c r="F31" s="9"/>
      <c r="G31" s="2"/>
      <c r="H31" s="5">
        <v>10</v>
      </c>
      <c r="I31" s="25" t="s">
        <v>114</v>
      </c>
      <c r="J31" s="76"/>
      <c r="K31" s="8"/>
      <c r="L31" s="9"/>
    </row>
    <row r="32" spans="1:12" x14ac:dyDescent="0.4">
      <c r="A32" s="2"/>
      <c r="B32" s="5">
        <v>11</v>
      </c>
      <c r="C32" s="25" t="s">
        <v>105</v>
      </c>
      <c r="D32" s="76"/>
      <c r="E32" s="8"/>
      <c r="F32" s="9"/>
      <c r="G32" s="2"/>
      <c r="H32" s="5">
        <v>11</v>
      </c>
      <c r="I32" s="25" t="s">
        <v>115</v>
      </c>
      <c r="J32" s="76"/>
      <c r="K32" s="8"/>
      <c r="L32" s="9"/>
    </row>
    <row r="33" spans="1:12" ht="19.5" thickBot="1" x14ac:dyDescent="0.45">
      <c r="A33" s="2"/>
      <c r="B33" s="10">
        <v>12</v>
      </c>
      <c r="C33" s="73" t="s">
        <v>106</v>
      </c>
      <c r="D33" s="77"/>
      <c r="E33" s="12"/>
      <c r="F33" s="13"/>
      <c r="G33" s="2"/>
      <c r="H33" s="128">
        <v>12</v>
      </c>
      <c r="I33" s="27" t="s">
        <v>116</v>
      </c>
      <c r="J33" s="136"/>
      <c r="K33" s="129"/>
      <c r="L33" s="130"/>
    </row>
    <row r="34" spans="1:12" x14ac:dyDescent="0.4">
      <c r="A34" s="2"/>
      <c r="B34" s="44" t="s">
        <v>68</v>
      </c>
      <c r="C34" s="24"/>
      <c r="D34" s="28">
        <f>D22+D23</f>
        <v>0</v>
      </c>
      <c r="E34" s="29">
        <f t="shared" ref="E34:F34" si="2">E22+E23</f>
        <v>0</v>
      </c>
      <c r="F34" s="30">
        <f t="shared" si="2"/>
        <v>0</v>
      </c>
      <c r="G34" s="2"/>
      <c r="H34" s="205" t="s">
        <v>121</v>
      </c>
      <c r="I34" s="206"/>
      <c r="J34" s="140"/>
      <c r="K34" s="141"/>
      <c r="L34" s="142"/>
    </row>
    <row r="35" spans="1:12" x14ac:dyDescent="0.4">
      <c r="A35" s="2"/>
      <c r="B35" s="45" t="s">
        <v>57</v>
      </c>
      <c r="C35" s="25"/>
      <c r="D35" s="31">
        <f>ROUNDDOWN(D34*1.1,0)</f>
        <v>0</v>
      </c>
      <c r="E35" s="4">
        <f t="shared" ref="E35:F35" si="3">ROUNDDOWN(E34*1.1,0)</f>
        <v>0</v>
      </c>
      <c r="F35" s="7">
        <f t="shared" si="3"/>
        <v>0</v>
      </c>
      <c r="G35" s="2"/>
      <c r="H35" s="203" t="s">
        <v>121</v>
      </c>
      <c r="I35" s="204"/>
      <c r="J35" s="133"/>
      <c r="K35" s="131"/>
      <c r="L35" s="134"/>
    </row>
    <row r="36" spans="1:12" x14ac:dyDescent="0.4">
      <c r="A36" s="2"/>
      <c r="B36" s="45" t="s">
        <v>58</v>
      </c>
      <c r="C36" s="25"/>
      <c r="D36" s="31">
        <f>SUM(D24:D33)</f>
        <v>0</v>
      </c>
      <c r="E36" s="4">
        <f t="shared" ref="E36:F36" si="4">SUM(E24:E33)</f>
        <v>0</v>
      </c>
      <c r="F36" s="7">
        <f t="shared" si="4"/>
        <v>0</v>
      </c>
      <c r="G36" s="2"/>
      <c r="H36" s="143" t="s">
        <v>58</v>
      </c>
      <c r="I36" s="24"/>
      <c r="J36" s="144">
        <f>SUM(J24:J33)</f>
        <v>0</v>
      </c>
      <c r="K36" s="37">
        <f>SUM(K24:K33)</f>
        <v>0</v>
      </c>
      <c r="L36" s="38">
        <f>SUM(L24:L33)</f>
        <v>0</v>
      </c>
    </row>
    <row r="37" spans="1:12" ht="19.5" thickBot="1" x14ac:dyDescent="0.45">
      <c r="A37" s="2"/>
      <c r="B37" s="51" t="s">
        <v>59</v>
      </c>
      <c r="C37" s="27"/>
      <c r="D37" s="70">
        <f>ROUNDDOWN(D36*1.1,0)</f>
        <v>0</v>
      </c>
      <c r="E37" s="71">
        <f t="shared" ref="E37:F37" si="5">ROUNDDOWN(E36*1.1,0)</f>
        <v>0</v>
      </c>
      <c r="F37" s="72">
        <f t="shared" si="5"/>
        <v>0</v>
      </c>
      <c r="G37" s="2"/>
      <c r="H37" s="135" t="s">
        <v>117</v>
      </c>
      <c r="I37" s="73"/>
      <c r="J37" s="70">
        <f>ROUNDDOWN(J36*1.1,0)</f>
        <v>0</v>
      </c>
      <c r="K37" s="71">
        <f t="shared" ref="K37:L37" si="6">ROUNDDOWN(K36*1.1,0)</f>
        <v>0</v>
      </c>
      <c r="L37" s="72">
        <f t="shared" si="6"/>
        <v>0</v>
      </c>
    </row>
    <row r="38" spans="1:12" x14ac:dyDescent="0.4">
      <c r="A38" s="2"/>
      <c r="B38" s="23" t="s">
        <v>65</v>
      </c>
      <c r="C38" s="52"/>
      <c r="D38" s="28">
        <f>SUM(D22:D33)</f>
        <v>0</v>
      </c>
      <c r="E38" s="29">
        <f t="shared" ref="E38" si="7">SUM(E22:E33)</f>
        <v>0</v>
      </c>
      <c r="F38" s="30">
        <f>SUM(F22:F33)</f>
        <v>0</v>
      </c>
      <c r="G38" s="2"/>
      <c r="H38" s="23" t="s">
        <v>65</v>
      </c>
      <c r="I38" s="52"/>
      <c r="J38" s="28">
        <f>SUM(J24:J33)</f>
        <v>0</v>
      </c>
      <c r="K38" s="29">
        <f>SUM(K24:K33)</f>
        <v>0</v>
      </c>
      <c r="L38" s="30">
        <f>SUM(L24:L33)</f>
        <v>0</v>
      </c>
    </row>
    <row r="39" spans="1:12" ht="19.5" thickBot="1" x14ac:dyDescent="0.45">
      <c r="A39" s="2"/>
      <c r="B39" s="53" t="s">
        <v>66</v>
      </c>
      <c r="C39" s="27"/>
      <c r="D39" s="70">
        <f>ROUNDDOWN(D38*1.1,0)</f>
        <v>0</v>
      </c>
      <c r="E39" s="71">
        <f t="shared" ref="E39:F39" si="8">ROUNDDOWN(E38*1.1,0)</f>
        <v>0</v>
      </c>
      <c r="F39" s="72">
        <f t="shared" si="8"/>
        <v>0</v>
      </c>
      <c r="G39" s="2"/>
      <c r="H39" s="53" t="s">
        <v>66</v>
      </c>
      <c r="I39" s="27"/>
      <c r="J39" s="70">
        <f>ROUNDDOWN(J38*1.1,0)</f>
        <v>0</v>
      </c>
      <c r="K39" s="71">
        <f t="shared" ref="K39:L39" si="9">ROUNDDOWN(K38*1.1,0)</f>
        <v>0</v>
      </c>
      <c r="L39" s="72">
        <f t="shared" si="9"/>
        <v>0</v>
      </c>
    </row>
    <row r="40" spans="1:12" x14ac:dyDescent="0.4">
      <c r="A40" s="2"/>
      <c r="B40" s="54" t="s">
        <v>78</v>
      </c>
      <c r="C40" s="52"/>
      <c r="D40" s="55">
        <f>D$34+($D$6*特定保健指導数量見込み!$I$4)+($D$11*特定保健指導数量見込み!$I$5)</f>
        <v>0</v>
      </c>
      <c r="E40" s="56">
        <f>E$34+($D$6*特定保健指導数量見込み!$I$8)+($D$11*特定保健指導数量見込み!$I$9)</f>
        <v>0</v>
      </c>
      <c r="F40" s="57">
        <f>F$34+($D$6*特定保健指導数量見込み!$I$12)+($D$11*特定保健指導数量見込み!$I$13)</f>
        <v>0</v>
      </c>
      <c r="G40" s="2"/>
      <c r="H40" s="54" t="s">
        <v>118</v>
      </c>
      <c r="I40" s="52"/>
      <c r="J40" s="55">
        <f>($J$6*一般保健指導数量見込み!$I$4)+($J$11*一般保健指導数量見込み!$I$5)</f>
        <v>0</v>
      </c>
      <c r="K40" s="56">
        <f>($J$6*一般保健指導数量見込み!$I$8)+($J$11*一般保健指導数量見込み!$I$9)</f>
        <v>0</v>
      </c>
      <c r="L40" s="57">
        <f>($J$6*一般保健指導数量見込み!$I$12)+($J$11*一般保健指導数量見込み!$I$13)</f>
        <v>0</v>
      </c>
    </row>
    <row r="41" spans="1:12" x14ac:dyDescent="0.4">
      <c r="A41" s="2"/>
      <c r="B41" s="42" t="s">
        <v>79</v>
      </c>
      <c r="C41" s="25"/>
      <c r="D41" s="33">
        <f>($D$6*特定保健指導数量見込み!$I$6)+($D$11*特定保健指導数量見込み!$I$7)</f>
        <v>0</v>
      </c>
      <c r="E41" s="16">
        <f>($D$6*特定保健指導数量見込み!$I$10)+($D$11*特定保健指導数量見込み!$I$11)</f>
        <v>0</v>
      </c>
      <c r="F41" s="47">
        <f>($D$6*特定保健指導数量見込み!$I$14)+($D$11*特定保健指導数量見込み!$I$15)</f>
        <v>0</v>
      </c>
      <c r="G41" s="2"/>
      <c r="H41" s="42" t="s">
        <v>79</v>
      </c>
      <c r="I41" s="25"/>
      <c r="J41" s="33">
        <f>($J$6*一般保健指導数量見込み!$I$6)+($J$11*一般保健指導数量見込み!$I$7)</f>
        <v>0</v>
      </c>
      <c r="K41" s="16">
        <f>($J$6*一般保健指導数量見込み!$I$10)+($J$11*一般保健指導数量見込み!$I$11)</f>
        <v>0</v>
      </c>
      <c r="L41" s="47">
        <f>($J$6*一般保健指導数量見込み!$I$14)+($J$11*一般保健指導数量見込み!$I$15)</f>
        <v>0</v>
      </c>
    </row>
    <row r="42" spans="1:12" x14ac:dyDescent="0.4">
      <c r="A42" s="2"/>
      <c r="B42" s="42" t="s">
        <v>80</v>
      </c>
      <c r="C42" s="26"/>
      <c r="D42" s="31">
        <f>ROUNDDOWN(D40*1.1,0)</f>
        <v>0</v>
      </c>
      <c r="E42" s="15">
        <f t="shared" ref="E42:F42" si="10">ROUNDDOWN(E40*1.1,0)</f>
        <v>0</v>
      </c>
      <c r="F42" s="32">
        <f t="shared" si="10"/>
        <v>0</v>
      </c>
      <c r="G42" s="2"/>
      <c r="H42" s="42" t="s">
        <v>119</v>
      </c>
      <c r="I42" s="26"/>
      <c r="J42" s="87">
        <f>ROUNDDOWN(J40*1.1,0)</f>
        <v>0</v>
      </c>
      <c r="K42" s="15">
        <f t="shared" ref="K42:L43" si="11">ROUNDDOWN(K40*1.1,0)</f>
        <v>0</v>
      </c>
      <c r="L42" s="32">
        <f t="shared" si="11"/>
        <v>0</v>
      </c>
    </row>
    <row r="43" spans="1:12" ht="19.5" thickBot="1" x14ac:dyDescent="0.45">
      <c r="A43" s="2"/>
      <c r="B43" s="43" t="s">
        <v>81</v>
      </c>
      <c r="C43" s="27"/>
      <c r="D43" s="34">
        <f>ROUNDDOWN(D41*1.1,0)</f>
        <v>0</v>
      </c>
      <c r="E43" s="35">
        <f t="shared" ref="E43:F43" si="12">ROUNDDOWN(E41*1.1,0)</f>
        <v>0</v>
      </c>
      <c r="F43" s="46">
        <f t="shared" si="12"/>
        <v>0</v>
      </c>
      <c r="G43" s="2"/>
      <c r="H43" s="43" t="s">
        <v>81</v>
      </c>
      <c r="I43" s="27"/>
      <c r="J43" s="34">
        <f>ROUNDDOWN(J41*1.1,0)</f>
        <v>0</v>
      </c>
      <c r="K43" s="35">
        <f t="shared" si="11"/>
        <v>0</v>
      </c>
      <c r="L43" s="46">
        <f t="shared" si="11"/>
        <v>0</v>
      </c>
    </row>
    <row r="44" spans="1:12" ht="30" customHeight="1" thickBot="1" x14ac:dyDescent="0.45">
      <c r="A44" s="2"/>
      <c r="B44" s="188" t="s">
        <v>125</v>
      </c>
      <c r="C44" s="188"/>
      <c r="D44" s="189">
        <f>SUM(D42:F43)</f>
        <v>0</v>
      </c>
      <c r="E44" s="190"/>
      <c r="F44" s="190"/>
      <c r="G44" s="17"/>
      <c r="H44" s="207" t="s">
        <v>124</v>
      </c>
      <c r="I44" s="208"/>
      <c r="J44" s="191">
        <f>SUM(J42:L43)</f>
        <v>0</v>
      </c>
      <c r="K44" s="192"/>
      <c r="L44" s="193"/>
    </row>
    <row r="45" spans="1:12" hidden="1" x14ac:dyDescent="0.4">
      <c r="A45" s="2"/>
      <c r="B45" s="194" t="s">
        <v>60</v>
      </c>
      <c r="C45" s="195"/>
      <c r="D45" s="14"/>
      <c r="E45" s="22"/>
      <c r="F45" s="14">
        <f>D42</f>
        <v>0</v>
      </c>
      <c r="G45" s="2"/>
      <c r="H45" s="92" t="s">
        <v>60</v>
      </c>
      <c r="I45" s="93"/>
      <c r="J45" s="14"/>
      <c r="K45" s="22"/>
      <c r="L45" s="14">
        <f>J42</f>
        <v>0</v>
      </c>
    </row>
    <row r="46" spans="1:12" hidden="1" x14ac:dyDescent="0.4">
      <c r="A46" s="2"/>
      <c r="B46" s="196" t="s">
        <v>61</v>
      </c>
      <c r="C46" s="197"/>
      <c r="D46" s="18"/>
      <c r="E46" s="18"/>
      <c r="F46" s="19">
        <f>E42+D43</f>
        <v>0</v>
      </c>
      <c r="G46" s="2"/>
      <c r="H46" s="94" t="s">
        <v>61</v>
      </c>
      <c r="I46" s="95"/>
      <c r="J46" s="18"/>
      <c r="K46" s="18"/>
      <c r="L46" s="19">
        <f>K42+J43</f>
        <v>0</v>
      </c>
    </row>
    <row r="47" spans="1:12" hidden="1" x14ac:dyDescent="0.4">
      <c r="A47" s="2"/>
      <c r="B47" s="184" t="s">
        <v>62</v>
      </c>
      <c r="C47" s="185"/>
      <c r="D47" s="20"/>
      <c r="E47" s="20"/>
      <c r="F47" s="21">
        <f>F42+E43</f>
        <v>0</v>
      </c>
      <c r="G47" s="2"/>
      <c r="H47" s="88" t="s">
        <v>62</v>
      </c>
      <c r="I47" s="89"/>
      <c r="J47" s="20"/>
      <c r="K47" s="20"/>
      <c r="L47" s="21">
        <f>L42+K43</f>
        <v>0</v>
      </c>
    </row>
    <row r="48" spans="1:12" hidden="1" x14ac:dyDescent="0.4">
      <c r="A48" s="2"/>
      <c r="B48" s="186" t="s">
        <v>63</v>
      </c>
      <c r="C48" s="187"/>
      <c r="D48" s="48"/>
      <c r="E48" s="49"/>
      <c r="F48" s="50">
        <f>F43</f>
        <v>0</v>
      </c>
      <c r="G48" s="2"/>
      <c r="H48" s="90" t="s">
        <v>63</v>
      </c>
      <c r="I48" s="91"/>
      <c r="J48" s="48"/>
      <c r="K48" s="49"/>
      <c r="L48" s="50">
        <f>L43</f>
        <v>0</v>
      </c>
    </row>
    <row r="49" spans="1:12" x14ac:dyDescent="0.4">
      <c r="A49" s="2"/>
      <c r="B49" s="2"/>
      <c r="C49" s="2"/>
      <c r="D49" s="2"/>
      <c r="E49" s="2"/>
      <c r="F49" s="2"/>
      <c r="G49" s="2"/>
    </row>
    <row r="50" spans="1:12" x14ac:dyDescent="0.4">
      <c r="I50" s="146" t="s">
        <v>126</v>
      </c>
      <c r="J50" s="198">
        <f>SUM(D40:F41)+SUM(J40:L41)</f>
        <v>0</v>
      </c>
      <c r="K50" s="199"/>
      <c r="L50" s="199"/>
    </row>
    <row r="51" spans="1:12" x14ac:dyDescent="0.4">
      <c r="I51" s="147" t="s">
        <v>127</v>
      </c>
      <c r="J51" s="200">
        <f>SUM(D42:F43)+SUM(J42:L43)</f>
        <v>0</v>
      </c>
      <c r="K51" s="201"/>
      <c r="L51" s="201"/>
    </row>
    <row r="52" spans="1:12" x14ac:dyDescent="0.4">
      <c r="I52" s="148" t="s">
        <v>128</v>
      </c>
      <c r="J52" s="202">
        <v>40995103</v>
      </c>
      <c r="K52" s="202"/>
      <c r="L52" s="202"/>
    </row>
  </sheetData>
  <sheetProtection algorithmName="SHA-512" hashValue="CI5tXsYyBwD+YR2XulxRs7Qm4e4a3FRGrx2zS5n9hbWRqBsTAKJNuXyFPZSQxDlMXqOA5SSkyCiL+ApOcoSMgg==" saltValue="N4nACFxDOf82ILk1VTXs2g==" spinCount="100000" sheet="1" objects="1" scenarios="1"/>
  <mergeCells count="17">
    <mergeCell ref="J50:L50"/>
    <mergeCell ref="J51:L51"/>
    <mergeCell ref="J52:L52"/>
    <mergeCell ref="H35:I35"/>
    <mergeCell ref="H34:I34"/>
    <mergeCell ref="H44:I44"/>
    <mergeCell ref="B48:C48"/>
    <mergeCell ref="B44:C44"/>
    <mergeCell ref="D44:F44"/>
    <mergeCell ref="J44:L44"/>
    <mergeCell ref="B45:C45"/>
    <mergeCell ref="B46:C46"/>
    <mergeCell ref="D2:F2"/>
    <mergeCell ref="J2:L2"/>
    <mergeCell ref="D20:F20"/>
    <mergeCell ref="J20:L20"/>
    <mergeCell ref="B47:C47"/>
  </mergeCells>
  <phoneticPr fontId="1"/>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M23"/>
  <sheetViews>
    <sheetView view="pageBreakPreview" zoomScaleNormal="100" zoomScaleSheetLayoutView="100" workbookViewId="0">
      <selection activeCell="E23" sqref="E23"/>
    </sheetView>
  </sheetViews>
  <sheetFormatPr defaultRowHeight="18.75" x14ac:dyDescent="0.4"/>
  <cols>
    <col min="2" max="2" width="9.125" bestFit="1" customWidth="1"/>
    <col min="3" max="3" width="30.125" bestFit="1" customWidth="1"/>
    <col min="4" max="4" width="21.375" customWidth="1"/>
    <col min="5" max="5" width="9" bestFit="1" customWidth="1"/>
    <col min="6" max="6" width="9.125" bestFit="1" customWidth="1"/>
    <col min="7" max="7" width="10.125" bestFit="1" customWidth="1"/>
    <col min="8" max="8" width="10.5" customWidth="1"/>
    <col min="9" max="9" width="18.125" customWidth="1"/>
    <col min="10" max="10" width="13.375" bestFit="1" customWidth="1"/>
    <col min="11" max="11" width="21.5" bestFit="1" customWidth="1"/>
    <col min="12" max="13" width="23.625" bestFit="1" customWidth="1"/>
  </cols>
  <sheetData>
    <row r="1" spans="1:13" ht="39.950000000000003" customHeight="1" x14ac:dyDescent="0.4">
      <c r="A1" s="2"/>
      <c r="B1" s="79" t="s">
        <v>67</v>
      </c>
      <c r="C1" s="2"/>
      <c r="D1" s="2"/>
      <c r="E1" s="2"/>
      <c r="F1" s="2"/>
      <c r="G1" s="2"/>
      <c r="H1" s="2"/>
      <c r="I1" s="2"/>
      <c r="J1" s="2"/>
      <c r="K1" s="2"/>
      <c r="L1" s="2"/>
      <c r="M1" s="2"/>
    </row>
    <row r="2" spans="1:13" ht="50.1" customHeight="1" x14ac:dyDescent="0.4">
      <c r="A2" s="2"/>
      <c r="B2" s="3"/>
      <c r="C2" s="3"/>
      <c r="D2" s="3" t="s">
        <v>69</v>
      </c>
      <c r="E2" s="3" t="s">
        <v>40</v>
      </c>
      <c r="F2" s="3" t="s">
        <v>49</v>
      </c>
      <c r="G2" s="3" t="s">
        <v>50</v>
      </c>
      <c r="H2" s="3" t="s">
        <v>47</v>
      </c>
      <c r="I2" s="64" t="s">
        <v>77</v>
      </c>
      <c r="J2" s="3" t="s">
        <v>51</v>
      </c>
      <c r="K2" s="3" t="s">
        <v>72</v>
      </c>
      <c r="L2" s="3" t="s">
        <v>45</v>
      </c>
      <c r="M2" s="3" t="s">
        <v>46</v>
      </c>
    </row>
    <row r="3" spans="1:13" x14ac:dyDescent="0.4">
      <c r="A3" s="2"/>
      <c r="B3" s="25">
        <v>1</v>
      </c>
      <c r="C3" s="3" t="s">
        <v>48</v>
      </c>
      <c r="D3" s="3" t="s">
        <v>71</v>
      </c>
      <c r="E3" s="3" t="s">
        <v>41</v>
      </c>
      <c r="F3" s="59">
        <v>45748</v>
      </c>
      <c r="G3" s="59">
        <v>46112</v>
      </c>
      <c r="H3" s="58">
        <v>1055</v>
      </c>
      <c r="I3" s="67"/>
      <c r="J3" s="3">
        <v>67</v>
      </c>
      <c r="K3" s="3">
        <v>67</v>
      </c>
      <c r="L3" s="58" t="str">
        <f>J3&amp;"+R6年度中67人"</f>
        <v>67+R6年度中67人</v>
      </c>
      <c r="M3" s="209">
        <f>J3+K3+J4</f>
        <v>194</v>
      </c>
    </row>
    <row r="4" spans="1:13" x14ac:dyDescent="0.4">
      <c r="A4" s="2"/>
      <c r="B4" s="62">
        <v>2</v>
      </c>
      <c r="C4" s="62" t="s">
        <v>34</v>
      </c>
      <c r="D4" s="177" t="s">
        <v>70</v>
      </c>
      <c r="E4" s="62" t="s">
        <v>41</v>
      </c>
      <c r="F4" s="65">
        <v>45870</v>
      </c>
      <c r="G4" s="65">
        <v>46112</v>
      </c>
      <c r="H4" s="177">
        <v>1000</v>
      </c>
      <c r="I4" s="68">
        <f>ROUNDUP(J4*0.5,0)</f>
        <v>30</v>
      </c>
      <c r="J4" s="62">
        <f>ROUNDUP(L4*H23,0)</f>
        <v>60</v>
      </c>
      <c r="K4" s="60"/>
      <c r="L4" s="209">
        <v>220</v>
      </c>
      <c r="M4" s="210"/>
    </row>
    <row r="5" spans="1:13" x14ac:dyDescent="0.4">
      <c r="A5" s="2"/>
      <c r="B5" s="63"/>
      <c r="C5" s="63"/>
      <c r="D5" s="177"/>
      <c r="E5" s="63"/>
      <c r="F5" s="66"/>
      <c r="G5" s="66"/>
      <c r="H5" s="177"/>
      <c r="I5" s="69">
        <f>ROUNDDOWN(J4*0.5,0)</f>
        <v>30</v>
      </c>
      <c r="J5" s="63"/>
      <c r="K5" s="60"/>
      <c r="L5" s="210"/>
      <c r="M5" s="211"/>
    </row>
    <row r="6" spans="1:13" x14ac:dyDescent="0.4">
      <c r="A6" s="2"/>
      <c r="B6" s="62">
        <v>3</v>
      </c>
      <c r="C6" s="62" t="s">
        <v>36</v>
      </c>
      <c r="D6" s="177"/>
      <c r="E6" s="62" t="s">
        <v>42</v>
      </c>
      <c r="F6" s="65">
        <v>46113</v>
      </c>
      <c r="G6" s="65">
        <v>46477</v>
      </c>
      <c r="H6" s="177"/>
      <c r="I6" s="68">
        <f>ROUNDUP(J6*0.5,0)</f>
        <v>80</v>
      </c>
      <c r="J6" s="62">
        <f>ROUNDDOWN(L4*I23,0)</f>
        <v>160</v>
      </c>
      <c r="K6" s="60"/>
      <c r="L6" s="210"/>
      <c r="M6" s="209">
        <f>J6+J8</f>
        <v>229</v>
      </c>
    </row>
    <row r="7" spans="1:13" x14ac:dyDescent="0.4">
      <c r="A7" s="2"/>
      <c r="B7" s="63"/>
      <c r="C7" s="63"/>
      <c r="D7" s="177"/>
      <c r="E7" s="63"/>
      <c r="F7" s="66"/>
      <c r="G7" s="66"/>
      <c r="H7" s="177"/>
      <c r="I7" s="69">
        <f>ROUNDDOWN(J6*0.5,0)</f>
        <v>80</v>
      </c>
      <c r="J7" s="63"/>
      <c r="K7" s="60"/>
      <c r="L7" s="211"/>
      <c r="M7" s="210"/>
    </row>
    <row r="8" spans="1:13" x14ac:dyDescent="0.4">
      <c r="A8" s="2"/>
      <c r="B8" s="62">
        <v>4</v>
      </c>
      <c r="C8" s="62" t="s">
        <v>35</v>
      </c>
      <c r="D8" s="177"/>
      <c r="E8" s="62" t="s">
        <v>42</v>
      </c>
      <c r="F8" s="65">
        <v>46235</v>
      </c>
      <c r="G8" s="65">
        <v>46477</v>
      </c>
      <c r="H8" s="177">
        <v>1050</v>
      </c>
      <c r="I8" s="68">
        <f>ROUNDUP(J8*0.5,0)</f>
        <v>35</v>
      </c>
      <c r="J8" s="62">
        <f>ROUNDUP(L8*H23,0)</f>
        <v>69</v>
      </c>
      <c r="K8" s="60"/>
      <c r="L8" s="209">
        <v>252</v>
      </c>
      <c r="M8" s="210"/>
    </row>
    <row r="9" spans="1:13" x14ac:dyDescent="0.4">
      <c r="A9" s="2"/>
      <c r="B9" s="63"/>
      <c r="C9" s="63"/>
      <c r="D9" s="177"/>
      <c r="E9" s="63"/>
      <c r="F9" s="66"/>
      <c r="G9" s="66"/>
      <c r="H9" s="177"/>
      <c r="I9" s="69">
        <f>ROUNDDOWN(J8*0.5,0)</f>
        <v>34</v>
      </c>
      <c r="J9" s="63"/>
      <c r="K9" s="60"/>
      <c r="L9" s="210"/>
      <c r="M9" s="211"/>
    </row>
    <row r="10" spans="1:13" x14ac:dyDescent="0.4">
      <c r="A10" s="2"/>
      <c r="B10" s="62">
        <v>5</v>
      </c>
      <c r="C10" s="62" t="s">
        <v>37</v>
      </c>
      <c r="D10" s="177"/>
      <c r="E10" s="62" t="s">
        <v>43</v>
      </c>
      <c r="F10" s="65">
        <v>46478</v>
      </c>
      <c r="G10" s="65">
        <v>46843</v>
      </c>
      <c r="H10" s="177"/>
      <c r="I10" s="68">
        <f>ROUNDUP(J10*0.5,0)</f>
        <v>92</v>
      </c>
      <c r="J10" s="62">
        <f>ROUNDDOWN(L8*I23,0)</f>
        <v>183</v>
      </c>
      <c r="K10" s="60"/>
      <c r="L10" s="210"/>
      <c r="M10" s="209">
        <f>J10+J12</f>
        <v>261</v>
      </c>
    </row>
    <row r="11" spans="1:13" x14ac:dyDescent="0.4">
      <c r="A11" s="2"/>
      <c r="B11" s="63"/>
      <c r="C11" s="63"/>
      <c r="D11" s="177"/>
      <c r="E11" s="63"/>
      <c r="F11" s="66"/>
      <c r="G11" s="66"/>
      <c r="H11" s="177"/>
      <c r="I11" s="69">
        <f>ROUNDDOWN(J10*0.5,0)</f>
        <v>91</v>
      </c>
      <c r="J11" s="63"/>
      <c r="K11" s="60"/>
      <c r="L11" s="211"/>
      <c r="M11" s="210"/>
    </row>
    <row r="12" spans="1:13" x14ac:dyDescent="0.4">
      <c r="A12" s="2"/>
      <c r="B12" s="62">
        <v>6</v>
      </c>
      <c r="C12" s="62" t="s">
        <v>38</v>
      </c>
      <c r="D12" s="177"/>
      <c r="E12" s="62" t="s">
        <v>43</v>
      </c>
      <c r="F12" s="65">
        <v>46600</v>
      </c>
      <c r="G12" s="65">
        <v>46843</v>
      </c>
      <c r="H12" s="177">
        <v>1100</v>
      </c>
      <c r="I12" s="68">
        <f>ROUNDUP(J12*0.5,0)</f>
        <v>39</v>
      </c>
      <c r="J12" s="62">
        <f>ROUNDUP(L12*H23,0)</f>
        <v>78</v>
      </c>
      <c r="K12" s="60"/>
      <c r="L12" s="209">
        <v>286</v>
      </c>
      <c r="M12" s="210"/>
    </row>
    <row r="13" spans="1:13" x14ac:dyDescent="0.4">
      <c r="A13" s="2"/>
      <c r="B13" s="63"/>
      <c r="C13" s="63"/>
      <c r="D13" s="177"/>
      <c r="E13" s="63"/>
      <c r="F13" s="66"/>
      <c r="G13" s="66"/>
      <c r="H13" s="177"/>
      <c r="I13" s="69">
        <f>ROUNDDOWN(J12*0.5,0)</f>
        <v>39</v>
      </c>
      <c r="J13" s="63"/>
      <c r="K13" s="60"/>
      <c r="L13" s="210"/>
      <c r="M13" s="211"/>
    </row>
    <row r="14" spans="1:13" x14ac:dyDescent="0.4">
      <c r="A14" s="2"/>
      <c r="B14" s="62">
        <v>7</v>
      </c>
      <c r="C14" s="62" t="s">
        <v>39</v>
      </c>
      <c r="D14" s="177"/>
      <c r="E14" s="62" t="s">
        <v>44</v>
      </c>
      <c r="F14" s="65">
        <v>46844</v>
      </c>
      <c r="G14" s="65">
        <v>47208</v>
      </c>
      <c r="H14" s="177"/>
      <c r="I14" s="68">
        <f>ROUNDUP(J14*0.5,0)</f>
        <v>104</v>
      </c>
      <c r="J14" s="62">
        <f>ROUNDDOWN(L12*I23,0)</f>
        <v>208</v>
      </c>
      <c r="K14" s="60"/>
      <c r="L14" s="210"/>
      <c r="M14" s="209">
        <f>J14</f>
        <v>208</v>
      </c>
    </row>
    <row r="15" spans="1:13" x14ac:dyDescent="0.4">
      <c r="A15" s="2"/>
      <c r="B15" s="63"/>
      <c r="C15" s="63"/>
      <c r="D15" s="177"/>
      <c r="E15" s="63"/>
      <c r="F15" s="63"/>
      <c r="G15" s="63"/>
      <c r="H15" s="177"/>
      <c r="I15" s="69">
        <f>ROUNDDOWN(J14*0.5,0)</f>
        <v>104</v>
      </c>
      <c r="J15" s="63"/>
      <c r="K15" s="3"/>
      <c r="L15" s="211"/>
      <c r="M15" s="211"/>
    </row>
    <row r="16" spans="1:13" x14ac:dyDescent="0.4">
      <c r="A16" s="2"/>
      <c r="B16" s="2"/>
      <c r="C16" s="2"/>
      <c r="D16" s="2"/>
      <c r="E16" s="2"/>
      <c r="F16" s="2"/>
      <c r="G16" s="2"/>
      <c r="H16" s="2"/>
      <c r="I16" s="2"/>
      <c r="J16" s="2"/>
      <c r="K16" s="2"/>
      <c r="L16" s="2"/>
      <c r="M16" s="2"/>
    </row>
    <row r="17" spans="1:13" x14ac:dyDescent="0.4">
      <c r="A17" s="2"/>
      <c r="B17" s="2"/>
      <c r="C17" s="2"/>
      <c r="D17" s="2"/>
      <c r="E17" s="2"/>
      <c r="F17" s="2"/>
      <c r="G17" s="2" t="s">
        <v>52</v>
      </c>
      <c r="H17" s="2"/>
      <c r="I17" s="2"/>
      <c r="J17" s="2"/>
      <c r="K17" s="2"/>
      <c r="L17" s="2"/>
      <c r="M17" s="2"/>
    </row>
    <row r="18" spans="1:13" x14ac:dyDescent="0.4">
      <c r="A18" s="2"/>
      <c r="B18" s="2"/>
      <c r="C18" s="2"/>
      <c r="D18" s="2"/>
      <c r="E18" s="2"/>
      <c r="F18" s="2"/>
      <c r="G18" s="2"/>
      <c r="H18" s="2" t="s">
        <v>55</v>
      </c>
      <c r="I18" s="2">
        <v>189</v>
      </c>
      <c r="K18" s="2"/>
      <c r="L18" s="2"/>
      <c r="M18" s="2"/>
    </row>
    <row r="19" spans="1:13" x14ac:dyDescent="0.4">
      <c r="A19" s="2"/>
      <c r="B19" s="2"/>
      <c r="C19" s="2"/>
      <c r="D19" s="2"/>
      <c r="E19" s="2"/>
      <c r="F19" s="2"/>
      <c r="G19" s="2"/>
      <c r="H19" s="3" t="s">
        <v>53</v>
      </c>
      <c r="I19" s="3" t="s">
        <v>54</v>
      </c>
      <c r="K19" s="2"/>
      <c r="L19" s="2"/>
      <c r="M19" s="2"/>
    </row>
    <row r="20" spans="1:13" x14ac:dyDescent="0.4">
      <c r="A20" s="2"/>
      <c r="B20" s="2"/>
      <c r="C20" s="2"/>
      <c r="D20" s="2"/>
      <c r="E20" s="2"/>
      <c r="F20" s="2"/>
      <c r="G20" s="2"/>
      <c r="H20" s="3">
        <v>51</v>
      </c>
      <c r="I20" s="3">
        <v>138</v>
      </c>
      <c r="K20" s="2"/>
      <c r="L20" s="2"/>
      <c r="M20" s="2"/>
    </row>
    <row r="21" spans="1:13" x14ac:dyDescent="0.4">
      <c r="A21" s="2"/>
      <c r="B21" s="2"/>
      <c r="C21" s="2"/>
      <c r="D21" s="2"/>
      <c r="E21" s="2"/>
      <c r="F21" s="2"/>
      <c r="G21" s="2"/>
      <c r="H21" s="61">
        <f>H20/$I$18</f>
        <v>0.26984126984126983</v>
      </c>
      <c r="I21" s="61">
        <f>I20/$I$18</f>
        <v>0.73015873015873012</v>
      </c>
      <c r="K21" s="80"/>
      <c r="L21" s="2"/>
      <c r="M21" s="2"/>
    </row>
    <row r="22" spans="1:13" x14ac:dyDescent="0.4">
      <c r="A22" s="2"/>
      <c r="B22" s="2"/>
      <c r="C22" s="2"/>
      <c r="D22" s="2"/>
      <c r="E22" s="2"/>
      <c r="F22" s="2"/>
      <c r="G22" s="2"/>
      <c r="H22" s="2" t="s">
        <v>56</v>
      </c>
      <c r="I22" s="2"/>
      <c r="K22" s="2"/>
      <c r="L22" s="2"/>
      <c r="M22" s="2"/>
    </row>
    <row r="23" spans="1:13" x14ac:dyDescent="0.4">
      <c r="H23" s="1">
        <v>0.27</v>
      </c>
      <c r="I23" s="1">
        <v>0.73</v>
      </c>
    </row>
  </sheetData>
  <sheetProtection algorithmName="SHA-512" hashValue="q+WeYLVt4Yc3RQyq+ItNk4ZHxFqL6Nxs4uKctjz68TSf9OT4l56fWq2EuG6OqmwEi33X4CdF+71IurrudjEv/Q==" saltValue="hLz6YSHoAabyHRnhKKQEnQ==" spinCount="100000" sheet="1" objects="1" scenarios="1"/>
  <mergeCells count="11">
    <mergeCell ref="D4:D15"/>
    <mergeCell ref="L4:L7"/>
    <mergeCell ref="L8:L11"/>
    <mergeCell ref="L12:L15"/>
    <mergeCell ref="M3:M5"/>
    <mergeCell ref="M6:M9"/>
    <mergeCell ref="M10:M13"/>
    <mergeCell ref="M14:M15"/>
    <mergeCell ref="H4:H7"/>
    <mergeCell ref="H8:H11"/>
    <mergeCell ref="H12:H15"/>
  </mergeCells>
  <phoneticPr fontId="1"/>
  <pageMargins left="0.7" right="0.7" top="0.75" bottom="0.75" header="0.3" footer="0.3"/>
  <pageSetup paperSize="9" scale="58"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M23"/>
  <sheetViews>
    <sheetView view="pageBreakPreview" zoomScale="85" zoomScaleNormal="100" zoomScaleSheetLayoutView="85" workbookViewId="0">
      <selection activeCell="C10" sqref="C10"/>
    </sheetView>
  </sheetViews>
  <sheetFormatPr defaultRowHeight="18.75" x14ac:dyDescent="0.4"/>
  <cols>
    <col min="2" max="2" width="7.125" customWidth="1"/>
    <col min="3" max="3" width="30.125" bestFit="1" customWidth="1"/>
    <col min="4" max="4" width="21" bestFit="1" customWidth="1"/>
    <col min="5" max="5" width="10.25" bestFit="1" customWidth="1"/>
    <col min="6" max="6" width="8.875" bestFit="1" customWidth="1"/>
    <col min="7" max="7" width="10.375" customWidth="1"/>
    <col min="8" max="8" width="10.75" customWidth="1"/>
    <col min="9" max="9" width="20.375" bestFit="1" customWidth="1"/>
    <col min="10" max="10" width="14.875" bestFit="1" customWidth="1"/>
    <col min="11" max="11" width="27.5" bestFit="1" customWidth="1"/>
    <col min="12" max="13" width="24.125" bestFit="1" customWidth="1"/>
  </cols>
  <sheetData>
    <row r="1" spans="1:13" ht="39.950000000000003" customHeight="1" x14ac:dyDescent="0.4">
      <c r="A1" s="2"/>
      <c r="B1" s="86" t="s">
        <v>74</v>
      </c>
      <c r="C1" s="2"/>
      <c r="D1" s="2"/>
      <c r="E1" s="2"/>
      <c r="F1" s="2"/>
      <c r="G1" s="2"/>
      <c r="H1" s="2"/>
      <c r="I1" s="2"/>
      <c r="J1" s="2"/>
      <c r="K1" s="2"/>
      <c r="L1" s="2"/>
      <c r="M1" s="2"/>
    </row>
    <row r="2" spans="1:13" s="85" customFormat="1" ht="28.5" x14ac:dyDescent="0.4">
      <c r="A2" s="82"/>
      <c r="B2" s="83"/>
      <c r="C2" s="83"/>
      <c r="D2" s="83" t="s">
        <v>69</v>
      </c>
      <c r="E2" s="83" t="s">
        <v>40</v>
      </c>
      <c r="F2" s="83" t="s">
        <v>49</v>
      </c>
      <c r="G2" s="83" t="s">
        <v>50</v>
      </c>
      <c r="H2" s="83" t="s">
        <v>47</v>
      </c>
      <c r="I2" s="84" t="s">
        <v>77</v>
      </c>
      <c r="J2" s="83" t="s">
        <v>51</v>
      </c>
      <c r="K2" s="83" t="s">
        <v>72</v>
      </c>
      <c r="L2" s="83" t="s">
        <v>45</v>
      </c>
      <c r="M2" s="83" t="s">
        <v>46</v>
      </c>
    </row>
    <row r="3" spans="1:13" x14ac:dyDescent="0.4">
      <c r="A3" s="2"/>
      <c r="B3" s="3">
        <v>1</v>
      </c>
      <c r="C3" s="3" t="s">
        <v>48</v>
      </c>
      <c r="D3" s="3" t="s">
        <v>71</v>
      </c>
      <c r="E3" s="3" t="s">
        <v>41</v>
      </c>
      <c r="F3" s="59">
        <v>45748</v>
      </c>
      <c r="G3" s="59">
        <v>46112</v>
      </c>
      <c r="H3" s="58">
        <v>90</v>
      </c>
      <c r="I3" s="67"/>
      <c r="J3" s="3">
        <v>6</v>
      </c>
      <c r="K3" s="3">
        <v>6</v>
      </c>
      <c r="L3" s="58" t="str">
        <f>J3&amp;"+R6年度中6人"</f>
        <v>6+R6年度中6人</v>
      </c>
      <c r="M3" s="209">
        <f>J3+K3+J4</f>
        <v>21</v>
      </c>
    </row>
    <row r="4" spans="1:13" x14ac:dyDescent="0.4">
      <c r="A4" s="2"/>
      <c r="B4" s="62">
        <v>2</v>
      </c>
      <c r="C4" s="62" t="s">
        <v>34</v>
      </c>
      <c r="D4" s="212" t="s">
        <v>70</v>
      </c>
      <c r="E4" s="62" t="s">
        <v>41</v>
      </c>
      <c r="F4" s="65">
        <v>45870</v>
      </c>
      <c r="G4" s="65">
        <v>46112</v>
      </c>
      <c r="H4" s="209">
        <v>90</v>
      </c>
      <c r="I4" s="68">
        <f>ROUNDUP(J4*0.5,0)</f>
        <v>5</v>
      </c>
      <c r="J4" s="62">
        <f>ROUNDUP(L4*H23,0)</f>
        <v>9</v>
      </c>
      <c r="K4" s="60"/>
      <c r="L4" s="209">
        <v>18</v>
      </c>
      <c r="M4" s="210"/>
    </row>
    <row r="5" spans="1:13" x14ac:dyDescent="0.4">
      <c r="A5" s="2"/>
      <c r="B5" s="63"/>
      <c r="C5" s="63"/>
      <c r="D5" s="213"/>
      <c r="E5" s="63"/>
      <c r="F5" s="66"/>
      <c r="G5" s="66"/>
      <c r="H5" s="210"/>
      <c r="I5" s="69">
        <f>ROUNDDOWN(J4*0.5,0)</f>
        <v>4</v>
      </c>
      <c r="J5" s="63"/>
      <c r="K5" s="60"/>
      <c r="L5" s="210"/>
      <c r="M5" s="211"/>
    </row>
    <row r="6" spans="1:13" x14ac:dyDescent="0.4">
      <c r="A6" s="2"/>
      <c r="B6" s="62">
        <v>3</v>
      </c>
      <c r="C6" s="62" t="s">
        <v>36</v>
      </c>
      <c r="D6" s="213"/>
      <c r="E6" s="62" t="s">
        <v>42</v>
      </c>
      <c r="F6" s="65">
        <v>46113</v>
      </c>
      <c r="G6" s="65">
        <v>46477</v>
      </c>
      <c r="H6" s="210"/>
      <c r="I6" s="68">
        <f>ROUNDUP(J6*0.5,0)</f>
        <v>5</v>
      </c>
      <c r="J6" s="62">
        <f>ROUNDDOWN(L4*I23,0)</f>
        <v>9</v>
      </c>
      <c r="K6" s="60"/>
      <c r="L6" s="210"/>
      <c r="M6" s="209">
        <f>J6+J8</f>
        <v>18</v>
      </c>
    </row>
    <row r="7" spans="1:13" x14ac:dyDescent="0.4">
      <c r="A7" s="2"/>
      <c r="B7" s="63"/>
      <c r="C7" s="63"/>
      <c r="D7" s="213"/>
      <c r="E7" s="63"/>
      <c r="F7" s="66"/>
      <c r="G7" s="66"/>
      <c r="H7" s="211"/>
      <c r="I7" s="69">
        <f>ROUNDDOWN(J6*0.5,0)</f>
        <v>4</v>
      </c>
      <c r="J7" s="63"/>
      <c r="K7" s="60"/>
      <c r="L7" s="211"/>
      <c r="M7" s="210"/>
    </row>
    <row r="8" spans="1:13" x14ac:dyDescent="0.4">
      <c r="A8" s="2"/>
      <c r="B8" s="62">
        <v>4</v>
      </c>
      <c r="C8" s="62" t="s">
        <v>35</v>
      </c>
      <c r="D8" s="213"/>
      <c r="E8" s="62" t="s">
        <v>42</v>
      </c>
      <c r="F8" s="65">
        <v>46235</v>
      </c>
      <c r="G8" s="65">
        <v>46477</v>
      </c>
      <c r="H8" s="209">
        <v>90</v>
      </c>
      <c r="I8" s="68">
        <f>ROUNDUP(J8*0.5,0)</f>
        <v>5</v>
      </c>
      <c r="J8" s="62">
        <f>ROUNDUP(L8*H23,0)</f>
        <v>9</v>
      </c>
      <c r="K8" s="60"/>
      <c r="L8" s="209">
        <v>18</v>
      </c>
      <c r="M8" s="210"/>
    </row>
    <row r="9" spans="1:13" x14ac:dyDescent="0.4">
      <c r="A9" s="2"/>
      <c r="B9" s="63"/>
      <c r="C9" s="63"/>
      <c r="D9" s="213"/>
      <c r="E9" s="63"/>
      <c r="F9" s="66"/>
      <c r="G9" s="66"/>
      <c r="H9" s="210"/>
      <c r="I9" s="69">
        <f>ROUNDDOWN(J8*0.5,0)</f>
        <v>4</v>
      </c>
      <c r="J9" s="63"/>
      <c r="K9" s="60"/>
      <c r="L9" s="210"/>
      <c r="M9" s="211"/>
    </row>
    <row r="10" spans="1:13" x14ac:dyDescent="0.4">
      <c r="A10" s="2"/>
      <c r="B10" s="62">
        <v>5</v>
      </c>
      <c r="C10" s="62" t="s">
        <v>37</v>
      </c>
      <c r="D10" s="213"/>
      <c r="E10" s="62" t="s">
        <v>43</v>
      </c>
      <c r="F10" s="65">
        <v>46478</v>
      </c>
      <c r="G10" s="65">
        <v>46843</v>
      </c>
      <c r="H10" s="210"/>
      <c r="I10" s="68">
        <f>ROUNDUP(J10*0.5,0)</f>
        <v>5</v>
      </c>
      <c r="J10" s="62">
        <f>ROUNDDOWN(L8*I23,0)</f>
        <v>9</v>
      </c>
      <c r="K10" s="60"/>
      <c r="L10" s="210"/>
      <c r="M10" s="209">
        <f>J10+J12</f>
        <v>18</v>
      </c>
    </row>
    <row r="11" spans="1:13" x14ac:dyDescent="0.4">
      <c r="A11" s="2"/>
      <c r="B11" s="63"/>
      <c r="C11" s="63"/>
      <c r="D11" s="213"/>
      <c r="E11" s="63"/>
      <c r="F11" s="66"/>
      <c r="G11" s="66"/>
      <c r="H11" s="211"/>
      <c r="I11" s="69">
        <f>ROUNDDOWN(J10*0.5,0)</f>
        <v>4</v>
      </c>
      <c r="J11" s="63"/>
      <c r="K11" s="60"/>
      <c r="L11" s="211"/>
      <c r="M11" s="210"/>
    </row>
    <row r="12" spans="1:13" x14ac:dyDescent="0.4">
      <c r="A12" s="2"/>
      <c r="B12" s="62">
        <v>6</v>
      </c>
      <c r="C12" s="62" t="s">
        <v>38</v>
      </c>
      <c r="D12" s="213"/>
      <c r="E12" s="62" t="s">
        <v>43</v>
      </c>
      <c r="F12" s="65">
        <v>46600</v>
      </c>
      <c r="G12" s="65">
        <v>46843</v>
      </c>
      <c r="H12" s="209">
        <v>90</v>
      </c>
      <c r="I12" s="68">
        <f>ROUNDUP(J12*0.5,0)</f>
        <v>5</v>
      </c>
      <c r="J12" s="62">
        <f>ROUNDUP(L12*H23,0)</f>
        <v>9</v>
      </c>
      <c r="K12" s="60"/>
      <c r="L12" s="209">
        <v>18</v>
      </c>
      <c r="M12" s="210"/>
    </row>
    <row r="13" spans="1:13" x14ac:dyDescent="0.4">
      <c r="A13" s="2"/>
      <c r="B13" s="63"/>
      <c r="C13" s="63"/>
      <c r="D13" s="213"/>
      <c r="E13" s="63"/>
      <c r="F13" s="66"/>
      <c r="G13" s="66"/>
      <c r="H13" s="210"/>
      <c r="I13" s="69">
        <f>ROUNDDOWN(J12*0.5,0)</f>
        <v>4</v>
      </c>
      <c r="J13" s="63"/>
      <c r="K13" s="60"/>
      <c r="L13" s="210"/>
      <c r="M13" s="211"/>
    </row>
    <row r="14" spans="1:13" x14ac:dyDescent="0.4">
      <c r="A14" s="2"/>
      <c r="B14" s="62">
        <v>7</v>
      </c>
      <c r="C14" s="62" t="s">
        <v>39</v>
      </c>
      <c r="D14" s="213"/>
      <c r="E14" s="62" t="s">
        <v>44</v>
      </c>
      <c r="F14" s="65">
        <v>46844</v>
      </c>
      <c r="G14" s="65">
        <v>47208</v>
      </c>
      <c r="H14" s="210"/>
      <c r="I14" s="68">
        <f>ROUNDUP(J14*0.5,0)</f>
        <v>5</v>
      </c>
      <c r="J14" s="62">
        <f>ROUNDDOWN(L12*I23,0)</f>
        <v>9</v>
      </c>
      <c r="K14" s="60"/>
      <c r="L14" s="210"/>
      <c r="M14" s="209">
        <f>J14</f>
        <v>9</v>
      </c>
    </row>
    <row r="15" spans="1:13" x14ac:dyDescent="0.4">
      <c r="A15" s="2"/>
      <c r="B15" s="24"/>
      <c r="C15" s="81"/>
      <c r="D15" s="214"/>
      <c r="E15" s="63"/>
      <c r="F15" s="63"/>
      <c r="G15" s="63"/>
      <c r="H15" s="211"/>
      <c r="I15" s="69">
        <f>ROUNDDOWN(J14*0.5,0)</f>
        <v>4</v>
      </c>
      <c r="J15" s="63"/>
      <c r="K15" s="60"/>
      <c r="L15" s="211"/>
      <c r="M15" s="211"/>
    </row>
    <row r="16" spans="1:13" x14ac:dyDescent="0.4">
      <c r="A16" s="2"/>
      <c r="B16" s="2"/>
      <c r="C16" s="2"/>
      <c r="D16" s="2"/>
      <c r="E16" s="2"/>
      <c r="F16" s="2"/>
      <c r="G16" s="2"/>
      <c r="H16" s="2"/>
      <c r="I16" s="2"/>
      <c r="J16" s="2"/>
      <c r="K16" s="2"/>
      <c r="L16" s="2"/>
      <c r="M16" s="2"/>
    </row>
    <row r="17" spans="1:13" x14ac:dyDescent="0.4">
      <c r="A17" s="2"/>
      <c r="B17" s="2"/>
      <c r="C17" s="2"/>
      <c r="D17" s="2"/>
      <c r="E17" s="2"/>
      <c r="F17" s="2"/>
      <c r="G17" s="2" t="s">
        <v>76</v>
      </c>
      <c r="H17" s="2"/>
      <c r="I17" s="2"/>
      <c r="K17" s="2"/>
      <c r="L17" s="2"/>
      <c r="M17" s="2"/>
    </row>
    <row r="18" spans="1:13" x14ac:dyDescent="0.4">
      <c r="A18" s="2"/>
      <c r="B18" s="2"/>
      <c r="C18" s="2"/>
      <c r="D18" s="2"/>
      <c r="E18" s="2"/>
      <c r="F18" s="2"/>
      <c r="G18" s="2"/>
      <c r="H18" s="2" t="s">
        <v>55</v>
      </c>
      <c r="I18" s="2">
        <v>10</v>
      </c>
      <c r="K18" s="2"/>
      <c r="L18" s="2"/>
      <c r="M18" s="2"/>
    </row>
    <row r="19" spans="1:13" x14ac:dyDescent="0.4">
      <c r="A19" s="2"/>
      <c r="B19" s="2"/>
      <c r="C19" s="2"/>
      <c r="D19" s="2"/>
      <c r="E19" s="2"/>
      <c r="F19" s="2"/>
      <c r="G19" s="2"/>
      <c r="H19" s="3" t="s">
        <v>53</v>
      </c>
      <c r="I19" s="3" t="s">
        <v>54</v>
      </c>
      <c r="K19" s="2"/>
      <c r="L19" s="2"/>
      <c r="M19" s="2"/>
    </row>
    <row r="20" spans="1:13" x14ac:dyDescent="0.4">
      <c r="A20" s="2"/>
      <c r="B20" s="2"/>
      <c r="C20" s="2"/>
      <c r="D20" s="2"/>
      <c r="E20" s="2"/>
      <c r="F20" s="2"/>
      <c r="G20" s="2"/>
      <c r="H20" s="3">
        <v>5</v>
      </c>
      <c r="I20" s="3">
        <v>5</v>
      </c>
      <c r="K20" s="2"/>
      <c r="L20" s="2"/>
      <c r="M20" s="2"/>
    </row>
    <row r="21" spans="1:13" x14ac:dyDescent="0.4">
      <c r="A21" s="2"/>
      <c r="B21" s="2"/>
      <c r="C21" s="2"/>
      <c r="D21" s="2"/>
      <c r="E21" s="2"/>
      <c r="F21" s="2"/>
      <c r="G21" s="2"/>
      <c r="H21" s="61">
        <f>H20/$I$18</f>
        <v>0.5</v>
      </c>
      <c r="I21" s="61">
        <f>I20/$I$18</f>
        <v>0.5</v>
      </c>
      <c r="K21" s="80"/>
      <c r="L21" s="2"/>
      <c r="M21" s="2"/>
    </row>
    <row r="22" spans="1:13" x14ac:dyDescent="0.4">
      <c r="A22" s="2"/>
      <c r="B22" s="2"/>
      <c r="C22" s="2"/>
      <c r="D22" s="2"/>
      <c r="E22" s="2"/>
      <c r="F22" s="2"/>
      <c r="G22" s="2"/>
      <c r="H22" s="2" t="s">
        <v>75</v>
      </c>
      <c r="I22" s="2"/>
      <c r="K22" s="2"/>
      <c r="L22" s="2"/>
      <c r="M22" s="2"/>
    </row>
    <row r="23" spans="1:13" x14ac:dyDescent="0.4">
      <c r="H23" s="1">
        <v>0.5</v>
      </c>
      <c r="I23" s="1">
        <v>0.5</v>
      </c>
    </row>
  </sheetData>
  <sheetProtection algorithmName="SHA-512" hashValue="ICN6453vKV+m8dCTD8I/GnDT16RQcJ4+JHA9H1RvYT8QnAO73WR4MkIVruEvG3yNrhY5i5xs4kKM7fWhhq3jzA==" saltValue="PzGgOHDZflASHhBSs836LA==" spinCount="100000" sheet="1" objects="1" scenarios="1"/>
  <mergeCells count="11">
    <mergeCell ref="H8:H11"/>
    <mergeCell ref="D4:D15"/>
    <mergeCell ref="H12:H15"/>
    <mergeCell ref="M14:M15"/>
    <mergeCell ref="L12:L15"/>
    <mergeCell ref="L8:L11"/>
    <mergeCell ref="L4:L7"/>
    <mergeCell ref="M3:M5"/>
    <mergeCell ref="M6:M9"/>
    <mergeCell ref="M10:M13"/>
    <mergeCell ref="H4:H7"/>
  </mergeCells>
  <phoneticPr fontId="1"/>
  <pageMargins left="0.7" right="0.7" top="0.75" bottom="0.75" header="0.3" footer="0.3"/>
  <pageSetup paperSize="9" scale="5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単価表</vt:lpstr>
      <vt:lpstr>費用計算表（参考）</vt:lpstr>
      <vt:lpstr>特定保健指導数量見込み</vt:lpstr>
      <vt:lpstr>一般保健指導数量見込み</vt:lpstr>
      <vt:lpstr>一般保健指導数量見込み!Print_Area</vt:lpstr>
      <vt:lpstr>単価表!Print_Area</vt:lpstr>
      <vt:lpstr>特定保健指導数量見込み!Print_Area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大河原　桃</dc:creator>
  <cp:lastModifiedBy>香取　秀幸</cp:lastModifiedBy>
  <cp:lastPrinted>2025-02-14T10:09:04Z</cp:lastPrinted>
  <dcterms:created xsi:type="dcterms:W3CDTF">2023-04-11T02:04:26Z</dcterms:created>
  <dcterms:modified xsi:type="dcterms:W3CDTF">2025-02-14T10:28:51Z</dcterms:modified>
</cp:coreProperties>
</file>